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data\share\宇城市\1市長\6経済部\2農林水産課\1管理係\★R5農林水産課管理係（篠原）\01_多面的機能支払交付金\17_広域組織立上げ\R06\03_役員向け説明会\02_作成資料\"/>
    </mc:Choice>
  </mc:AlternateContent>
  <xr:revisionPtr revIDLastSave="0" documentId="13_ncr:1_{BEDFA9D7-2071-4F43-B42F-8D93340327FA}" xr6:coauthVersionLast="47" xr6:coauthVersionMax="47" xr10:uidLastSave="{00000000-0000-0000-0000-000000000000}"/>
  <bookViews>
    <workbookView xWindow="-19320" yWindow="-120" windowWidth="19440" windowHeight="13920" firstSheet="2" activeTab="2" xr2:uid="{E50F8F44-F7AD-4E98-A2DD-56D3E784639A}"/>
  </bookViews>
  <sheets>
    <sheet name="Sheet1" sheetId="1" r:id="rId1"/>
    <sheet name="Sheet1 (3)" sheetId="3" r:id="rId2"/>
    <sheet name="維持・共同９％　長寿命化８％" sheetId="4" r:id="rId3"/>
    <sheet name="維持・共同１０％　長寿命化１０％ " sheetId="8" r:id="rId4"/>
    <sheet name="維持・共同７％　長寿命化７％"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4" l="1"/>
  <c r="G24" i="4"/>
  <c r="N23" i="8" l="1"/>
  <c r="L23" i="8"/>
  <c r="L24" i="8" s="1"/>
  <c r="R20" i="8" s="1"/>
  <c r="J23" i="8"/>
  <c r="J24" i="8"/>
  <c r="Q20" i="8" s="1"/>
  <c r="N20" i="8"/>
  <c r="N24" i="8" s="1"/>
  <c r="S20" i="8" s="1"/>
  <c r="I20" i="8"/>
  <c r="H20" i="8"/>
  <c r="G20" i="8"/>
  <c r="F20" i="8"/>
  <c r="E20" i="8"/>
  <c r="D20" i="8"/>
  <c r="N23" i="7"/>
  <c r="L23" i="7"/>
  <c r="L24" i="7" s="1"/>
  <c r="R20" i="7" s="1"/>
  <c r="J23" i="7"/>
  <c r="J24" i="7" s="1"/>
  <c r="Q20" i="7" s="1"/>
  <c r="N20" i="7"/>
  <c r="I20" i="7"/>
  <c r="H20" i="7"/>
  <c r="G20" i="7"/>
  <c r="F20" i="7"/>
  <c r="E20" i="7"/>
  <c r="D20" i="7"/>
  <c r="G25" i="4"/>
  <c r="N21" i="4" s="1"/>
  <c r="S17" i="8" l="1"/>
  <c r="S14" i="8"/>
  <c r="S11" i="8"/>
  <c r="S8" i="8"/>
  <c r="S5" i="8"/>
  <c r="S19" i="8"/>
  <c r="S16" i="8"/>
  <c r="S13" i="8"/>
  <c r="S10" i="8"/>
  <c r="S7" i="8"/>
  <c r="S4" i="8"/>
  <c r="S18" i="8"/>
  <c r="S15" i="8"/>
  <c r="S12" i="8"/>
  <c r="S9" i="8"/>
  <c r="S6" i="8"/>
  <c r="S3" i="8"/>
  <c r="Q23" i="8"/>
  <c r="R17" i="8"/>
  <c r="R14" i="8"/>
  <c r="R11" i="8"/>
  <c r="R8" i="8"/>
  <c r="R5" i="8"/>
  <c r="R16" i="8"/>
  <c r="R10" i="8"/>
  <c r="R4" i="8"/>
  <c r="R18" i="8"/>
  <c r="R15" i="8"/>
  <c r="R12" i="8"/>
  <c r="R9" i="8"/>
  <c r="R6" i="8"/>
  <c r="R3" i="8"/>
  <c r="R19" i="8"/>
  <c r="R13" i="8"/>
  <c r="R7" i="8"/>
  <c r="Q17" i="8"/>
  <c r="Q14" i="8"/>
  <c r="Q11" i="8"/>
  <c r="Q8" i="8"/>
  <c r="Q5" i="8"/>
  <c r="Q19" i="8"/>
  <c r="Q13" i="8"/>
  <c r="Q7" i="8"/>
  <c r="Q12" i="8"/>
  <c r="Q6" i="8"/>
  <c r="U6" i="8" s="1"/>
  <c r="U20" i="8"/>
  <c r="Q16" i="8"/>
  <c r="Q10" i="8"/>
  <c r="Q4" i="8"/>
  <c r="Q18" i="8"/>
  <c r="Q15" i="8"/>
  <c r="Q9" i="8"/>
  <c r="Q3" i="8"/>
  <c r="Q14" i="7"/>
  <c r="Q8" i="7"/>
  <c r="Q11" i="7"/>
  <c r="Q5" i="7"/>
  <c r="Q17" i="7"/>
  <c r="Q3" i="7"/>
  <c r="Q18" i="7"/>
  <c r="Q15" i="7"/>
  <c r="Q12" i="7"/>
  <c r="Q9" i="7"/>
  <c r="Q6" i="7"/>
  <c r="Q19" i="7"/>
  <c r="Q16" i="7"/>
  <c r="Q13" i="7"/>
  <c r="Q10" i="7"/>
  <c r="Q7" i="7"/>
  <c r="Q4" i="7"/>
  <c r="R14" i="7"/>
  <c r="R11" i="7"/>
  <c r="R5" i="7"/>
  <c r="R17" i="7"/>
  <c r="R8" i="7"/>
  <c r="R15" i="7"/>
  <c r="R19" i="7"/>
  <c r="R16" i="7"/>
  <c r="R13" i="7"/>
  <c r="R10" i="7"/>
  <c r="R7" i="7"/>
  <c r="R4" i="7"/>
  <c r="R18" i="7"/>
  <c r="R12" i="7"/>
  <c r="R9" i="7"/>
  <c r="R6" i="7"/>
  <c r="R3" i="7"/>
  <c r="N24" i="7"/>
  <c r="S20" i="7" s="1"/>
  <c r="Q23" i="7"/>
  <c r="I25" i="4"/>
  <c r="O21" i="4" s="1"/>
  <c r="K21" i="4"/>
  <c r="F21" i="4"/>
  <c r="E21" i="4"/>
  <c r="D21" i="4"/>
  <c r="N4" i="4" s="1"/>
  <c r="K3" i="3"/>
  <c r="J3" i="3"/>
  <c r="I21" i="3"/>
  <c r="K24" i="4" l="1"/>
  <c r="N24" i="4" s="1"/>
  <c r="U17" i="8"/>
  <c r="U12" i="8"/>
  <c r="U10" i="8"/>
  <c r="U15" i="8"/>
  <c r="U3" i="8"/>
  <c r="U9" i="8"/>
  <c r="U5" i="8"/>
  <c r="U16" i="8"/>
  <c r="U13" i="8"/>
  <c r="U19" i="8"/>
  <c r="U8" i="8"/>
  <c r="U7" i="8"/>
  <c r="U18" i="8"/>
  <c r="U11" i="8"/>
  <c r="U4" i="8"/>
  <c r="U14" i="8"/>
  <c r="S17" i="7"/>
  <c r="S14" i="7"/>
  <c r="S11" i="7"/>
  <c r="U11" i="7" s="1"/>
  <c r="S8" i="7"/>
  <c r="S5" i="7"/>
  <c r="S19" i="7"/>
  <c r="U19" i="7" s="1"/>
  <c r="S16" i="7"/>
  <c r="U16" i="7" s="1"/>
  <c r="S13" i="7"/>
  <c r="S10" i="7"/>
  <c r="U10" i="7" s="1"/>
  <c r="S7" i="7"/>
  <c r="U7" i="7" s="1"/>
  <c r="S4" i="7"/>
  <c r="U4" i="7" s="1"/>
  <c r="S12" i="7"/>
  <c r="U12" i="7" s="1"/>
  <c r="S6" i="7"/>
  <c r="S15" i="7"/>
  <c r="S9" i="7"/>
  <c r="S3" i="7"/>
  <c r="S18" i="7"/>
  <c r="U20" i="7"/>
  <c r="U9" i="7"/>
  <c r="U15" i="7"/>
  <c r="U18" i="7"/>
  <c r="U13" i="7"/>
  <c r="U3" i="7"/>
  <c r="U17" i="7"/>
  <c r="U5" i="7"/>
  <c r="U8" i="7"/>
  <c r="U14" i="7"/>
  <c r="U6" i="7"/>
  <c r="N20" i="4"/>
  <c r="N16" i="4"/>
  <c r="N15" i="4"/>
  <c r="N5" i="4"/>
  <c r="N17" i="4"/>
  <c r="N9" i="4"/>
  <c r="N10" i="4"/>
  <c r="N12" i="4"/>
  <c r="N13" i="4"/>
  <c r="N14" i="4"/>
  <c r="N6" i="4"/>
  <c r="N18" i="4"/>
  <c r="N8" i="4"/>
  <c r="N11" i="4"/>
  <c r="N7" i="4"/>
  <c r="N19" i="4"/>
  <c r="O10" i="4"/>
  <c r="O17" i="4"/>
  <c r="O6" i="4"/>
  <c r="O7" i="4"/>
  <c r="O8" i="4"/>
  <c r="O9" i="4"/>
  <c r="O11" i="4"/>
  <c r="O4" i="4"/>
  <c r="O12" i="4"/>
  <c r="O14" i="4"/>
  <c r="O16" i="4"/>
  <c r="O18" i="4"/>
  <c r="O19" i="4"/>
  <c r="O20" i="4"/>
  <c r="O13" i="4"/>
  <c r="O15" i="4"/>
  <c r="O5" i="4"/>
  <c r="L21" i="3"/>
  <c r="K25" i="4" l="1"/>
  <c r="P21" i="4" s="1"/>
  <c r="H21" i="3"/>
  <c r="G21" i="3"/>
  <c r="P18" i="4" l="1"/>
  <c r="P20" i="4"/>
  <c r="P7" i="4"/>
  <c r="P5" i="4"/>
  <c r="P14" i="4"/>
  <c r="P8" i="4"/>
  <c r="P12" i="4"/>
  <c r="P17" i="4"/>
  <c r="P4" i="4"/>
  <c r="P15" i="4"/>
  <c r="P16" i="4"/>
  <c r="P19" i="4"/>
  <c r="P9" i="4"/>
  <c r="P10" i="4"/>
  <c r="P6" i="4"/>
  <c r="P13" i="4"/>
  <c r="P11" i="4"/>
  <c r="E21" i="3"/>
  <c r="F21" i="3"/>
  <c r="D21" i="3"/>
</calcChain>
</file>

<file path=xl/sharedStrings.xml><?xml version="1.0" encoding="utf-8"?>
<sst xmlns="http://schemas.openxmlformats.org/spreadsheetml/2006/main" count="620" uniqueCount="93">
  <si>
    <t>№</t>
    <phoneticPr fontId="2"/>
  </si>
  <si>
    <t>対象組織名</t>
    <rPh sb="0" eb="5">
      <t>タイショウソシキメイ</t>
    </rPh>
    <phoneticPr fontId="2"/>
  </si>
  <si>
    <t>小川町地域資源保全隊広域協定</t>
    <rPh sb="0" eb="3">
      <t>オガワマチ</t>
    </rPh>
    <rPh sb="3" eb="7">
      <t>チイキシゲン</t>
    </rPh>
    <rPh sb="7" eb="10">
      <t>ホゼンタイ</t>
    </rPh>
    <rPh sb="10" eb="12">
      <t>コウイキ</t>
    </rPh>
    <rPh sb="12" eb="14">
      <t>キョウテイ</t>
    </rPh>
    <phoneticPr fontId="1"/>
  </si>
  <si>
    <t>三角町地域資源保全隊広域協定</t>
    <rPh sb="0" eb="3">
      <t>ミスミマチ</t>
    </rPh>
    <rPh sb="3" eb="7">
      <t>チイキシゲン</t>
    </rPh>
    <rPh sb="7" eb="10">
      <t>ホゼンタイ</t>
    </rPh>
    <rPh sb="10" eb="12">
      <t>コウイキ</t>
    </rPh>
    <rPh sb="12" eb="14">
      <t>キョウテイ</t>
    </rPh>
    <phoneticPr fontId="1"/>
  </si>
  <si>
    <t>浦・宮崎地域資源保全隊</t>
    <rPh sb="0" eb="1">
      <t>ウラ</t>
    </rPh>
    <rPh sb="2" eb="4">
      <t>ミヤザキ</t>
    </rPh>
    <rPh sb="4" eb="6">
      <t>チイキ</t>
    </rPh>
    <rPh sb="6" eb="8">
      <t>シゲン</t>
    </rPh>
    <rPh sb="8" eb="10">
      <t>ホゼン</t>
    </rPh>
    <rPh sb="10" eb="11">
      <t>タイ</t>
    </rPh>
    <phoneticPr fontId="1"/>
  </si>
  <si>
    <t>手場地域資源保全隊</t>
    <rPh sb="0" eb="2">
      <t>テバ</t>
    </rPh>
    <rPh sb="2" eb="6">
      <t>チイキシゲン</t>
    </rPh>
    <rPh sb="6" eb="9">
      <t>ホゼンタイ</t>
    </rPh>
    <phoneticPr fontId="1"/>
  </si>
  <si>
    <t>馬場地域資源保全隊</t>
    <rPh sb="0" eb="1">
      <t>ウマ</t>
    </rPh>
    <rPh sb="1" eb="2">
      <t>バ</t>
    </rPh>
    <rPh sb="2" eb="6">
      <t>チイキシゲン</t>
    </rPh>
    <rPh sb="6" eb="9">
      <t>ホゼンタイ</t>
    </rPh>
    <phoneticPr fontId="1"/>
  </si>
  <si>
    <t>底江地域資源保全隊</t>
    <rPh sb="0" eb="1">
      <t>ソコ</t>
    </rPh>
    <rPh sb="1" eb="2">
      <t>エ</t>
    </rPh>
    <rPh sb="2" eb="6">
      <t>チイキシゲン</t>
    </rPh>
    <rPh sb="6" eb="9">
      <t>ホゼンタイ</t>
    </rPh>
    <phoneticPr fontId="1"/>
  </si>
  <si>
    <t>塚原地域資源保全隊</t>
    <rPh sb="0" eb="2">
      <t>ツカハラ</t>
    </rPh>
    <rPh sb="2" eb="6">
      <t>チイキシゲン</t>
    </rPh>
    <rPh sb="6" eb="9">
      <t>ホゼンタイ</t>
    </rPh>
    <phoneticPr fontId="1"/>
  </si>
  <si>
    <t>新村地域資源保全隊</t>
    <rPh sb="0" eb="2">
      <t>シンムラ</t>
    </rPh>
    <rPh sb="2" eb="4">
      <t>チイキ</t>
    </rPh>
    <rPh sb="4" eb="6">
      <t>シゲン</t>
    </rPh>
    <rPh sb="6" eb="9">
      <t>ホゼンタイ</t>
    </rPh>
    <phoneticPr fontId="1"/>
  </si>
  <si>
    <t>長崎地域農地・水保全隊</t>
    <rPh sb="0" eb="2">
      <t>ナガサキ</t>
    </rPh>
    <rPh sb="2" eb="4">
      <t>チイキ</t>
    </rPh>
    <rPh sb="4" eb="6">
      <t>ノウチ</t>
    </rPh>
    <rPh sb="7" eb="8">
      <t>ミズ</t>
    </rPh>
    <rPh sb="8" eb="11">
      <t>ホゼンタイ</t>
    </rPh>
    <phoneticPr fontId="1"/>
  </si>
  <si>
    <t>浦上地域資源保全隊</t>
    <rPh sb="0" eb="2">
      <t>ウラガミ</t>
    </rPh>
    <rPh sb="2" eb="6">
      <t>チイキシゲン</t>
    </rPh>
    <rPh sb="6" eb="9">
      <t>ホゼンタイ</t>
    </rPh>
    <phoneticPr fontId="1"/>
  </si>
  <si>
    <t>松崎地域資源保全隊</t>
    <rPh sb="0" eb="2">
      <t>マツザキ</t>
    </rPh>
    <rPh sb="2" eb="6">
      <t>チイキシゲン</t>
    </rPh>
    <rPh sb="6" eb="9">
      <t>ホゼンタイ</t>
    </rPh>
    <phoneticPr fontId="1"/>
  </si>
  <si>
    <t>亀尾地域資源保全隊</t>
    <rPh sb="0" eb="2">
      <t>カメオ</t>
    </rPh>
    <rPh sb="2" eb="6">
      <t>チイキシゲン</t>
    </rPh>
    <rPh sb="6" eb="9">
      <t>ホゼンタイ</t>
    </rPh>
    <phoneticPr fontId="1"/>
  </si>
  <si>
    <t>塩浜地区環境保全会</t>
    <rPh sb="0" eb="2">
      <t>シオハマ</t>
    </rPh>
    <rPh sb="2" eb="4">
      <t>チク</t>
    </rPh>
    <rPh sb="4" eb="6">
      <t>カンキョウ</t>
    </rPh>
    <rPh sb="6" eb="8">
      <t>ホゼン</t>
    </rPh>
    <rPh sb="8" eb="9">
      <t>カイ</t>
    </rPh>
    <phoneticPr fontId="1"/>
  </si>
  <si>
    <t>小曽部地域資源保全会</t>
    <rPh sb="0" eb="1">
      <t>コ</t>
    </rPh>
    <rPh sb="1" eb="3">
      <t>ソブ</t>
    </rPh>
    <rPh sb="3" eb="5">
      <t>チイキ</t>
    </rPh>
    <rPh sb="5" eb="7">
      <t>シゲン</t>
    </rPh>
    <rPh sb="7" eb="9">
      <t>ホゼン</t>
    </rPh>
    <rPh sb="9" eb="10">
      <t>カイ</t>
    </rPh>
    <phoneticPr fontId="1"/>
  </si>
  <si>
    <t>竹崎地域資源保全隊</t>
    <rPh sb="0" eb="2">
      <t>タケザキ</t>
    </rPh>
    <rPh sb="2" eb="6">
      <t>チイキシゲン</t>
    </rPh>
    <rPh sb="6" eb="9">
      <t>ホゼンタイ</t>
    </rPh>
    <phoneticPr fontId="1"/>
  </si>
  <si>
    <t>浅川地域資源保全隊</t>
    <rPh sb="0" eb="2">
      <t>アサカワ</t>
    </rPh>
    <rPh sb="2" eb="6">
      <t>チイキシゲン</t>
    </rPh>
    <rPh sb="6" eb="9">
      <t>ホゼンタイ</t>
    </rPh>
    <phoneticPr fontId="1"/>
  </si>
  <si>
    <t>豊福地域資源保全隊</t>
    <rPh sb="0" eb="2">
      <t>トヨフク</t>
    </rPh>
    <rPh sb="2" eb="6">
      <t>チイキシゲン</t>
    </rPh>
    <rPh sb="6" eb="9">
      <t>ホゼンタイ</t>
    </rPh>
    <phoneticPr fontId="1"/>
  </si>
  <si>
    <t>松橋本村地域資源保全隊</t>
    <rPh sb="0" eb="2">
      <t>マツバセ</t>
    </rPh>
    <rPh sb="2" eb="4">
      <t>ホンムラ</t>
    </rPh>
    <rPh sb="4" eb="6">
      <t>チイキ</t>
    </rPh>
    <rPh sb="6" eb="7">
      <t>シ</t>
    </rPh>
    <rPh sb="7" eb="8">
      <t>ゲン</t>
    </rPh>
    <rPh sb="8" eb="11">
      <t>ホゼンタイ</t>
    </rPh>
    <phoneticPr fontId="1"/>
  </si>
  <si>
    <t>両仲間地域資源保全隊</t>
    <rPh sb="0" eb="1">
      <t>リョウ</t>
    </rPh>
    <rPh sb="1" eb="3">
      <t>ナカマ</t>
    </rPh>
    <rPh sb="3" eb="7">
      <t>チイキシゲン</t>
    </rPh>
    <rPh sb="7" eb="10">
      <t>ホゼンタイ</t>
    </rPh>
    <phoneticPr fontId="1"/>
  </si>
  <si>
    <t>久具地域資源保全隊</t>
    <rPh sb="0" eb="1">
      <t>ヒサシ</t>
    </rPh>
    <rPh sb="1" eb="2">
      <t>グ</t>
    </rPh>
    <rPh sb="2" eb="4">
      <t>チイキ</t>
    </rPh>
    <rPh sb="4" eb="6">
      <t>シゲン</t>
    </rPh>
    <rPh sb="6" eb="8">
      <t>ホゼン</t>
    </rPh>
    <rPh sb="8" eb="9">
      <t>タイ</t>
    </rPh>
    <phoneticPr fontId="1"/>
  </si>
  <si>
    <t>豊崎地域資源保全隊</t>
    <rPh sb="0" eb="2">
      <t>トヨサキ</t>
    </rPh>
    <rPh sb="2" eb="4">
      <t>チイキ</t>
    </rPh>
    <rPh sb="4" eb="6">
      <t>シゲン</t>
    </rPh>
    <rPh sb="6" eb="9">
      <t>ホゼンタイ</t>
    </rPh>
    <phoneticPr fontId="1"/>
  </si>
  <si>
    <t>砂川地域資源保全隊</t>
    <rPh sb="0" eb="2">
      <t>スナガワ</t>
    </rPh>
    <rPh sb="2" eb="4">
      <t>チイキ</t>
    </rPh>
    <rPh sb="4" eb="6">
      <t>シゲン</t>
    </rPh>
    <rPh sb="6" eb="9">
      <t>ホゼンタイ</t>
    </rPh>
    <phoneticPr fontId="1"/>
  </si>
  <si>
    <t>上糸石地域資源保全隊</t>
    <rPh sb="0" eb="1">
      <t>ウエ</t>
    </rPh>
    <rPh sb="1" eb="3">
      <t>イトイシ</t>
    </rPh>
    <rPh sb="3" eb="7">
      <t>チイキシゲン</t>
    </rPh>
    <rPh sb="7" eb="10">
      <t>ホゼンタイ</t>
    </rPh>
    <phoneticPr fontId="1"/>
  </si>
  <si>
    <t>下糸石地域資源保全隊</t>
    <rPh sb="0" eb="1">
      <t>シタ</t>
    </rPh>
    <rPh sb="1" eb="3">
      <t>イトイシ</t>
    </rPh>
    <rPh sb="3" eb="7">
      <t>チイキシゲン</t>
    </rPh>
    <rPh sb="7" eb="10">
      <t>ホゼンタイ</t>
    </rPh>
    <phoneticPr fontId="1"/>
  </si>
  <si>
    <t>下巣林地域資源保全隊</t>
    <rPh sb="0" eb="1">
      <t>シタ</t>
    </rPh>
    <rPh sb="1" eb="2">
      <t>ス</t>
    </rPh>
    <rPh sb="2" eb="3">
      <t>ハヤシ</t>
    </rPh>
    <rPh sb="3" eb="7">
      <t>チイキシゲン</t>
    </rPh>
    <rPh sb="7" eb="10">
      <t>ホゼンタイ</t>
    </rPh>
    <phoneticPr fontId="1"/>
  </si>
  <si>
    <t>北山崎地域資源保全隊</t>
    <rPh sb="0" eb="1">
      <t>キタ</t>
    </rPh>
    <rPh sb="1" eb="3">
      <t>ヤマサキ</t>
    </rPh>
    <rPh sb="3" eb="7">
      <t>チイキシゲン</t>
    </rPh>
    <rPh sb="7" eb="10">
      <t>ホゼンタイ</t>
    </rPh>
    <phoneticPr fontId="1"/>
  </si>
  <si>
    <t>上上郷地域資源保全隊</t>
    <rPh sb="0" eb="1">
      <t>ウエ</t>
    </rPh>
    <rPh sb="1" eb="3">
      <t>カミゴウ</t>
    </rPh>
    <rPh sb="3" eb="7">
      <t>チイキシゲン</t>
    </rPh>
    <rPh sb="7" eb="10">
      <t>ホゼンタイ</t>
    </rPh>
    <phoneticPr fontId="1"/>
  </si>
  <si>
    <t>下郷地域資源保全隊</t>
    <rPh sb="0" eb="2">
      <t>シモゴウ</t>
    </rPh>
    <rPh sb="2" eb="6">
      <t>チイキシゲン</t>
    </rPh>
    <rPh sb="6" eb="9">
      <t>ホゼンタイ</t>
    </rPh>
    <phoneticPr fontId="1"/>
  </si>
  <si>
    <t>大口地域資源保全隊</t>
    <rPh sb="0" eb="2">
      <t>オオクチ</t>
    </rPh>
    <rPh sb="2" eb="6">
      <t>チイキシゲン</t>
    </rPh>
    <rPh sb="6" eb="9">
      <t>ホゼンタイ</t>
    </rPh>
    <phoneticPr fontId="1"/>
  </si>
  <si>
    <t>東松崎地域資源保全隊</t>
    <rPh sb="0" eb="1">
      <t>ヒガシ</t>
    </rPh>
    <rPh sb="1" eb="3">
      <t>マツザキ</t>
    </rPh>
    <rPh sb="3" eb="7">
      <t>チイキシゲン</t>
    </rPh>
    <rPh sb="7" eb="10">
      <t>ホゼンタイ</t>
    </rPh>
    <phoneticPr fontId="1"/>
  </si>
  <si>
    <t>南豊崎地域資源保全隊</t>
    <rPh sb="0" eb="1">
      <t>ミナミ</t>
    </rPh>
    <rPh sb="1" eb="3">
      <t>トヨサキ</t>
    </rPh>
    <rPh sb="3" eb="7">
      <t>チイキシゲン</t>
    </rPh>
    <rPh sb="7" eb="10">
      <t>ホゼンタイ</t>
    </rPh>
    <phoneticPr fontId="1"/>
  </si>
  <si>
    <t>南山崎地域資源保全隊</t>
    <rPh sb="0" eb="1">
      <t>ミナミ</t>
    </rPh>
    <rPh sb="1" eb="3">
      <t>ヤマサキ</t>
    </rPh>
    <rPh sb="3" eb="7">
      <t>チイキシゲン</t>
    </rPh>
    <rPh sb="7" eb="10">
      <t>ホゼンタイ</t>
    </rPh>
    <phoneticPr fontId="1"/>
  </si>
  <si>
    <t>柏原地域資源保全会</t>
    <rPh sb="0" eb="2">
      <t>カシワバラ</t>
    </rPh>
    <rPh sb="2" eb="6">
      <t>チイキシゲン</t>
    </rPh>
    <rPh sb="6" eb="8">
      <t>ホゼン</t>
    </rPh>
    <rPh sb="8" eb="9">
      <t>カイ</t>
    </rPh>
    <phoneticPr fontId="1"/>
  </si>
  <si>
    <t>御船地域資源保全隊</t>
    <rPh sb="0" eb="2">
      <t>ミフネ</t>
    </rPh>
    <rPh sb="2" eb="6">
      <t>チイキシゲン</t>
    </rPh>
    <rPh sb="6" eb="9">
      <t>ホゼンタイ</t>
    </rPh>
    <phoneticPr fontId="1"/>
  </si>
  <si>
    <t>八枚戸地域資源保全隊</t>
    <rPh sb="0" eb="1">
      <t>ハチ</t>
    </rPh>
    <rPh sb="1" eb="2">
      <t>マイ</t>
    </rPh>
    <rPh sb="2" eb="3">
      <t>ト</t>
    </rPh>
    <rPh sb="3" eb="7">
      <t>チイキシゲン</t>
    </rPh>
    <rPh sb="7" eb="10">
      <t>ホゼンタイ</t>
    </rPh>
    <phoneticPr fontId="1"/>
  </si>
  <si>
    <t>大見地域資源保全隊</t>
    <rPh sb="0" eb="2">
      <t>オオミ</t>
    </rPh>
    <rPh sb="2" eb="6">
      <t>チイキシゲン</t>
    </rPh>
    <rPh sb="6" eb="9">
      <t>ホゼンタイ</t>
    </rPh>
    <phoneticPr fontId="1"/>
  </si>
  <si>
    <t>不知火地区保全隊</t>
    <rPh sb="0" eb="3">
      <t>シラヌイ</t>
    </rPh>
    <rPh sb="3" eb="5">
      <t>チク</t>
    </rPh>
    <rPh sb="5" eb="8">
      <t>ホゼンタイ</t>
    </rPh>
    <phoneticPr fontId="1"/>
  </si>
  <si>
    <t>古保山地域資源保全隊</t>
    <rPh sb="0" eb="1">
      <t>コ</t>
    </rPh>
    <rPh sb="1" eb="2">
      <t>ホ</t>
    </rPh>
    <rPh sb="2" eb="3">
      <t>ヤマ</t>
    </rPh>
    <rPh sb="3" eb="7">
      <t>チイキシゲン</t>
    </rPh>
    <rPh sb="7" eb="10">
      <t>ホゼンタイ</t>
    </rPh>
    <phoneticPr fontId="1"/>
  </si>
  <si>
    <t>北萩尾地域資源保全隊</t>
    <rPh sb="0" eb="1">
      <t>キタ</t>
    </rPh>
    <rPh sb="1" eb="3">
      <t>ハギオ</t>
    </rPh>
    <rPh sb="3" eb="10">
      <t>チイキシゲンホゼンタイ</t>
    </rPh>
    <phoneticPr fontId="1"/>
  </si>
  <si>
    <t>島区地域資源保全会</t>
    <rPh sb="0" eb="1">
      <t>シマ</t>
    </rPh>
    <rPh sb="1" eb="2">
      <t>ク</t>
    </rPh>
    <phoneticPr fontId="0"/>
  </si>
  <si>
    <t>沖塘地区活動組織</t>
    <rPh sb="0" eb="2">
      <t>オキトモ</t>
    </rPh>
    <rPh sb="2" eb="4">
      <t>チク</t>
    </rPh>
    <rPh sb="4" eb="6">
      <t>カツドウ</t>
    </rPh>
    <rPh sb="6" eb="8">
      <t>ソシキ</t>
    </rPh>
    <phoneticPr fontId="0"/>
  </si>
  <si>
    <t>仲割地域資源保全隊</t>
  </si>
  <si>
    <t>農地維持</t>
    <rPh sb="0" eb="4">
      <t>ノウチイジ</t>
    </rPh>
    <phoneticPr fontId="2"/>
  </si>
  <si>
    <t>共同</t>
    <rPh sb="0" eb="2">
      <t>キョウドウ</t>
    </rPh>
    <phoneticPr fontId="2"/>
  </si>
  <si>
    <t>長寿</t>
    <rPh sb="0" eb="2">
      <t>チョウジュ</t>
    </rPh>
    <phoneticPr fontId="2"/>
  </si>
  <si>
    <t>活動期間</t>
    <rPh sb="0" eb="4">
      <t>カツドウキカン</t>
    </rPh>
    <phoneticPr fontId="2"/>
  </si>
  <si>
    <t>年度</t>
    <rPh sb="0" eb="2">
      <t>ネンド</t>
    </rPh>
    <phoneticPr fontId="2"/>
  </si>
  <si>
    <t>令和</t>
    <rPh sb="0" eb="2">
      <t>レイワ</t>
    </rPh>
    <phoneticPr fontId="2"/>
  </si>
  <si>
    <t>～</t>
    <phoneticPr fontId="2"/>
  </si>
  <si>
    <t>○</t>
    <phoneticPr fontId="2"/>
  </si>
  <si>
    <t>―</t>
    <phoneticPr fontId="2"/>
  </si>
  <si>
    <t>不知火</t>
    <rPh sb="0" eb="3">
      <t>シラヌイ</t>
    </rPh>
    <phoneticPr fontId="2"/>
  </si>
  <si>
    <t>松橋</t>
    <rPh sb="0" eb="2">
      <t>マツバセ</t>
    </rPh>
    <phoneticPr fontId="2"/>
  </si>
  <si>
    <t>対象面積（a）</t>
    <rPh sb="0" eb="4">
      <t>タイショウメンセキ</t>
    </rPh>
    <phoneticPr fontId="2"/>
  </si>
  <si>
    <t>計</t>
    <rPh sb="0" eb="1">
      <t>ケイ</t>
    </rPh>
    <phoneticPr fontId="2"/>
  </si>
  <si>
    <t>田</t>
    <rPh sb="0" eb="1">
      <t>タ</t>
    </rPh>
    <phoneticPr fontId="2"/>
  </si>
  <si>
    <t>畑</t>
    <rPh sb="0" eb="1">
      <t>ハタケ</t>
    </rPh>
    <phoneticPr fontId="2"/>
  </si>
  <si>
    <t>取組み面積（a）</t>
    <rPh sb="0" eb="2">
      <t>トリク</t>
    </rPh>
    <rPh sb="3" eb="5">
      <t>メンセキ</t>
    </rPh>
    <phoneticPr fontId="2"/>
  </si>
  <si>
    <t>長寿命化</t>
    <rPh sb="0" eb="4">
      <t>チョウジュミョウカ</t>
    </rPh>
    <phoneticPr fontId="2"/>
  </si>
  <si>
    <t>広域化した場合</t>
    <rPh sb="0" eb="3">
      <t>コウイキカ</t>
    </rPh>
    <rPh sb="5" eb="7">
      <t>バアイ</t>
    </rPh>
    <phoneticPr fontId="2"/>
  </si>
  <si>
    <t>各組織交付金額（R6）</t>
    <rPh sb="0" eb="3">
      <t>カクソシキ</t>
    </rPh>
    <rPh sb="3" eb="7">
      <t>コウフキンガク</t>
    </rPh>
    <phoneticPr fontId="2"/>
  </si>
  <si>
    <t>※あくまで概算金額です。</t>
    <rPh sb="5" eb="9">
      <t>ガイサンキンガク</t>
    </rPh>
    <phoneticPr fontId="2"/>
  </si>
  <si>
    <t>委託料差引後の配分額</t>
    <rPh sb="0" eb="3">
      <t>イタクリョウ</t>
    </rPh>
    <rPh sb="3" eb="6">
      <t>サシヒキゴ</t>
    </rPh>
    <rPh sb="7" eb="10">
      <t>ハイブンガク</t>
    </rPh>
    <phoneticPr fontId="2"/>
  </si>
  <si>
    <t>差引後</t>
    <rPh sb="0" eb="3">
      <t>サシヒキゴ</t>
    </rPh>
    <phoneticPr fontId="2"/>
  </si>
  <si>
    <t>広域化前との
差額</t>
    <rPh sb="0" eb="4">
      <t>コウイキカマエ</t>
    </rPh>
    <rPh sb="7" eb="9">
      <t>サガク</t>
    </rPh>
    <phoneticPr fontId="2"/>
  </si>
  <si>
    <t>維持</t>
    <rPh sb="0" eb="2">
      <t>イジ</t>
    </rPh>
    <phoneticPr fontId="2"/>
  </si>
  <si>
    <t>※多少の増減有</t>
    <rPh sb="1" eb="3">
      <t>タショウ</t>
    </rPh>
    <rPh sb="4" eb="7">
      <t>ゾウゲンアリ</t>
    </rPh>
    <phoneticPr fontId="2"/>
  </si>
  <si>
    <r>
      <t xml:space="preserve">委託料
</t>
    </r>
    <r>
      <rPr>
        <sz val="9"/>
        <color theme="1"/>
        <rFont val="游ゴシック"/>
        <family val="3"/>
        <charset val="128"/>
        <scheme val="minor"/>
      </rPr>
      <t>※千円未満切捨て</t>
    </r>
    <rPh sb="0" eb="3">
      <t>イタクリョウ</t>
    </rPh>
    <rPh sb="5" eb="9">
      <t>センエンミマン</t>
    </rPh>
    <rPh sb="9" eb="11">
      <t>キリス</t>
    </rPh>
    <phoneticPr fontId="2"/>
  </si>
  <si>
    <t>委託料計</t>
    <rPh sb="0" eb="3">
      <t>イタクリョウ</t>
    </rPh>
    <rPh sb="3" eb="4">
      <t>ケイ</t>
    </rPh>
    <phoneticPr fontId="2"/>
  </si>
  <si>
    <t>※維持・共同７％　長寿命化７％</t>
    <rPh sb="1" eb="3">
      <t>イジ</t>
    </rPh>
    <rPh sb="4" eb="6">
      <t>キョウドウ</t>
    </rPh>
    <rPh sb="9" eb="13">
      <t>チョウジュミョウカ</t>
    </rPh>
    <phoneticPr fontId="2"/>
  </si>
  <si>
    <t>松崎</t>
    <rPh sb="0" eb="2">
      <t>マツザキ</t>
    </rPh>
    <phoneticPr fontId="1"/>
  </si>
  <si>
    <t>亀尾</t>
    <rPh sb="0" eb="2">
      <t>カメオ</t>
    </rPh>
    <phoneticPr fontId="1"/>
  </si>
  <si>
    <t>竹崎</t>
    <rPh sb="0" eb="2">
      <t>タケザキ</t>
    </rPh>
    <phoneticPr fontId="1"/>
  </si>
  <si>
    <t>浅川</t>
    <rPh sb="0" eb="2">
      <t>アサカワ</t>
    </rPh>
    <phoneticPr fontId="1"/>
  </si>
  <si>
    <t>豊福</t>
    <rPh sb="0" eb="2">
      <t>トヨフク</t>
    </rPh>
    <phoneticPr fontId="1"/>
  </si>
  <si>
    <t>松橋本村</t>
    <rPh sb="0" eb="2">
      <t>マツバセ</t>
    </rPh>
    <rPh sb="2" eb="4">
      <t>ホンムラ</t>
    </rPh>
    <phoneticPr fontId="1"/>
  </si>
  <si>
    <t>両仲間</t>
    <rPh sb="0" eb="1">
      <t>リョウ</t>
    </rPh>
    <rPh sb="1" eb="3">
      <t>ナカマ</t>
    </rPh>
    <phoneticPr fontId="1"/>
  </si>
  <si>
    <t>久具</t>
    <rPh sb="0" eb="1">
      <t>ヒサシ</t>
    </rPh>
    <rPh sb="1" eb="2">
      <t>グ</t>
    </rPh>
    <phoneticPr fontId="1"/>
  </si>
  <si>
    <t>豊崎</t>
    <rPh sb="0" eb="2">
      <t>トヨサキ</t>
    </rPh>
    <phoneticPr fontId="1"/>
  </si>
  <si>
    <t>砂川</t>
    <rPh sb="0" eb="2">
      <t>スナガワ</t>
    </rPh>
    <phoneticPr fontId="1"/>
  </si>
  <si>
    <t>東松崎</t>
    <rPh sb="0" eb="1">
      <t>ヒガシ</t>
    </rPh>
    <rPh sb="1" eb="3">
      <t>マツザキ</t>
    </rPh>
    <phoneticPr fontId="1"/>
  </si>
  <si>
    <t>南豊崎</t>
    <rPh sb="0" eb="1">
      <t>ミナミ</t>
    </rPh>
    <rPh sb="1" eb="3">
      <t>トヨサキ</t>
    </rPh>
    <phoneticPr fontId="1"/>
  </si>
  <si>
    <t>御船</t>
    <rPh sb="0" eb="2">
      <t>ミフネ</t>
    </rPh>
    <phoneticPr fontId="1"/>
  </si>
  <si>
    <t>八枚戸</t>
    <rPh sb="0" eb="1">
      <t>ハチ</t>
    </rPh>
    <rPh sb="1" eb="2">
      <t>マイ</t>
    </rPh>
    <rPh sb="2" eb="3">
      <t>ト</t>
    </rPh>
    <phoneticPr fontId="1"/>
  </si>
  <si>
    <t>島</t>
    <rPh sb="0" eb="1">
      <t>シマ</t>
    </rPh>
    <phoneticPr fontId="0"/>
  </si>
  <si>
    <t>沖塘</t>
    <rPh sb="0" eb="2">
      <t>オキトモ</t>
    </rPh>
    <phoneticPr fontId="0"/>
  </si>
  <si>
    <t>仲割</t>
    <phoneticPr fontId="2"/>
  </si>
  <si>
    <t>※維持・共同１０％　長寿命化１０％</t>
    <rPh sb="1" eb="3">
      <t>イジ</t>
    </rPh>
    <rPh sb="4" eb="6">
      <t>キョウドウ</t>
    </rPh>
    <rPh sb="10" eb="14">
      <t>チョウジュミョウカ</t>
    </rPh>
    <phoneticPr fontId="2"/>
  </si>
  <si>
    <t>※維持・共同９％　長寿命化８％</t>
    <phoneticPr fontId="2"/>
  </si>
  <si>
    <r>
      <t>松橋・不知火地域広域協定　予算配分表　　</t>
    </r>
    <r>
      <rPr>
        <sz val="18"/>
        <color rgb="FFFF0000"/>
        <rFont val="游ゴシック"/>
        <family val="3"/>
        <charset val="128"/>
        <scheme val="minor"/>
      </rPr>
      <t>※あくまでも概算です。増減はありますのでご注意ください。</t>
    </r>
    <rPh sb="0" eb="2">
      <t>マツバセ</t>
    </rPh>
    <rPh sb="3" eb="12">
      <t>シラヌイチイキコウイキキョウテイ</t>
    </rPh>
    <rPh sb="13" eb="18">
      <t>ヨサンハイブンヒョウ</t>
    </rPh>
    <rPh sb="26" eb="28">
      <t>ガイサン</t>
    </rPh>
    <rPh sb="31" eb="33">
      <t>ゾウゲン</t>
    </rPh>
    <rPh sb="41" eb="43">
      <t>チュウイ</t>
    </rPh>
    <phoneticPr fontId="2"/>
  </si>
  <si>
    <t>広域協定交付額</t>
    <rPh sb="0" eb="4">
      <t>コウイキキョウテイ</t>
    </rPh>
    <rPh sb="4" eb="7">
      <t>コウフガク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</si>
</sst>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rgb="FF9C5700"/>
      <name val="游ゴシック"/>
      <family val="2"/>
      <charset val="128"/>
      <scheme val="minor"/>
    </font>
    <font>
      <sz val="6"/>
      <name val="游ゴシック"/>
      <family val="2"/>
      <charset val="128"/>
      <scheme val="minor"/>
    </font>
    <font>
      <b/>
      <sz val="11"/>
      <color rgb="FFFF0000"/>
      <name val="游ゴシック"/>
      <family val="3"/>
      <charset val="128"/>
      <scheme val="minor"/>
    </font>
    <font>
      <sz val="11"/>
      <color theme="1"/>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9"/>
      <color theme="1"/>
      <name val="游ゴシック"/>
      <family val="3"/>
      <charset val="128"/>
      <scheme val="minor"/>
    </font>
    <font>
      <sz val="10"/>
      <color theme="1"/>
      <name val="游ゴシック"/>
      <family val="2"/>
      <charset val="128"/>
      <scheme val="minor"/>
    </font>
    <font>
      <sz val="18"/>
      <color theme="1"/>
      <name val="游ゴシック"/>
      <family val="3"/>
      <charset val="128"/>
      <scheme val="minor"/>
    </font>
    <font>
      <sz val="18"/>
      <color rgb="FFFF0000"/>
      <name val="游ゴシック"/>
      <family val="3"/>
      <charset val="128"/>
      <scheme val="minor"/>
    </font>
    <font>
      <sz val="11"/>
      <name val="游ゴシック"/>
      <family val="3"/>
      <charset val="128"/>
      <scheme val="minor"/>
    </font>
    <font>
      <b/>
      <sz val="11"/>
      <name val="游ゴシック"/>
      <family val="3"/>
      <charset val="128"/>
      <scheme val="minor"/>
    </font>
  </fonts>
  <fills count="11">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73">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3" xfId="0" applyBorder="1">
      <alignment vertical="center"/>
    </xf>
    <xf numFmtId="0" fontId="0" fillId="0" borderId="3" xfId="0" applyBorder="1" applyAlignment="1">
      <alignment horizontal="center" vertical="center"/>
    </xf>
    <xf numFmtId="0" fontId="0" fillId="0" borderId="4" xfId="0"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6" xfId="0" applyBorder="1">
      <alignment vertical="center"/>
    </xf>
    <xf numFmtId="0" fontId="0" fillId="0" borderId="1" xfId="0" applyBorder="1">
      <alignmen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2" xfId="0" applyBorder="1" applyAlignment="1">
      <alignment horizontal="center" vertical="center"/>
    </xf>
    <xf numFmtId="0" fontId="0" fillId="0" borderId="3" xfId="0" applyBorder="1" applyAlignment="1">
      <alignment horizontal="right" vertical="center"/>
    </xf>
    <xf numFmtId="0" fontId="0" fillId="0" borderId="8" xfId="0" applyBorder="1" applyAlignment="1">
      <alignment horizontal="right" vertical="center"/>
    </xf>
    <xf numFmtId="0" fontId="0" fillId="0" borderId="0" xfId="0" applyBorder="1" applyAlignment="1">
      <alignment horizontal="right" vertical="center"/>
    </xf>
    <xf numFmtId="0" fontId="0" fillId="2" borderId="1" xfId="0" applyFill="1" applyBorder="1" applyAlignment="1">
      <alignment horizontal="center" vertical="center"/>
    </xf>
    <xf numFmtId="0" fontId="0" fillId="3" borderId="1" xfId="0" applyFill="1" applyBorder="1">
      <alignment vertical="center"/>
    </xf>
    <xf numFmtId="0" fontId="0" fillId="2" borderId="7" xfId="0" applyFill="1" applyBorder="1" applyAlignment="1">
      <alignment horizontal="center" vertical="center"/>
    </xf>
    <xf numFmtId="0" fontId="3" fillId="3" borderId="1" xfId="0" applyFont="1" applyFill="1" applyBorder="1">
      <alignment vertical="center"/>
    </xf>
    <xf numFmtId="0" fontId="0" fillId="0" borderId="1"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right" vertical="center"/>
    </xf>
    <xf numFmtId="0" fontId="0" fillId="3" borderId="8" xfId="0" applyFill="1" applyBorder="1">
      <alignment vertical="center"/>
    </xf>
    <xf numFmtId="0" fontId="0" fillId="3" borderId="8" xfId="0" applyFill="1" applyBorder="1" applyAlignment="1">
      <alignment horizontal="center" vertical="center"/>
    </xf>
    <xf numFmtId="0" fontId="0" fillId="3" borderId="9" xfId="0" applyFill="1" applyBorder="1">
      <alignment vertical="center"/>
    </xf>
    <xf numFmtId="0" fontId="0" fillId="3" borderId="1" xfId="0" applyFill="1" applyBorder="1" applyAlignment="1">
      <alignment horizontal="center" vertical="center"/>
    </xf>
    <xf numFmtId="0" fontId="0" fillId="4" borderId="1" xfId="0" applyFill="1" applyBorder="1">
      <alignment vertical="center"/>
    </xf>
    <xf numFmtId="0" fontId="3" fillId="4" borderId="1" xfId="0" applyFont="1" applyFill="1" applyBorder="1">
      <alignment vertical="center"/>
    </xf>
    <xf numFmtId="0" fontId="0" fillId="4" borderId="2" xfId="0" applyFill="1" applyBorder="1" applyAlignment="1">
      <alignment horizontal="center" vertical="center"/>
    </xf>
    <xf numFmtId="0" fontId="0" fillId="4" borderId="3" xfId="0" applyFill="1" applyBorder="1" applyAlignment="1">
      <alignment horizontal="right" vertical="center"/>
    </xf>
    <xf numFmtId="0" fontId="0" fillId="4" borderId="3" xfId="0" applyFill="1" applyBorder="1">
      <alignment vertical="center"/>
    </xf>
    <xf numFmtId="0" fontId="0" fillId="4" borderId="3" xfId="0" applyFill="1" applyBorder="1" applyAlignment="1">
      <alignment horizontal="center" vertical="center"/>
    </xf>
    <xf numFmtId="0" fontId="0" fillId="4" borderId="4" xfId="0" applyFill="1" applyBorder="1">
      <alignment vertical="center"/>
    </xf>
    <xf numFmtId="0" fontId="0" fillId="4" borderId="1"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right" vertical="center"/>
    </xf>
    <xf numFmtId="0" fontId="0" fillId="4" borderId="8" xfId="0" applyFill="1" applyBorder="1">
      <alignment vertical="center"/>
    </xf>
    <xf numFmtId="0" fontId="0" fillId="4" borderId="8" xfId="0" applyFill="1" applyBorder="1" applyAlignment="1">
      <alignment horizontal="center" vertical="center"/>
    </xf>
    <xf numFmtId="0" fontId="0" fillId="4" borderId="9" xfId="0" applyFill="1" applyBorder="1">
      <alignment vertical="center"/>
    </xf>
    <xf numFmtId="38" fontId="0" fillId="0" borderId="2" xfId="1" applyFont="1" applyBorder="1">
      <alignment vertical="center"/>
    </xf>
    <xf numFmtId="38" fontId="0" fillId="0" borderId="7" xfId="1" applyFont="1" applyBorder="1">
      <alignment vertical="center"/>
    </xf>
    <xf numFmtId="38" fontId="3" fillId="3" borderId="7" xfId="1" applyFont="1" applyFill="1" applyBorder="1">
      <alignment vertical="center"/>
    </xf>
    <xf numFmtId="38" fontId="3" fillId="4" borderId="2" xfId="1" applyFont="1" applyFill="1" applyBorder="1">
      <alignment vertical="center"/>
    </xf>
    <xf numFmtId="38" fontId="3" fillId="4" borderId="7" xfId="1" applyFont="1" applyFill="1" applyBorder="1">
      <alignment vertical="center"/>
    </xf>
    <xf numFmtId="38" fontId="0" fillId="0" borderId="5" xfId="1" applyFont="1" applyBorder="1">
      <alignment vertical="center"/>
    </xf>
    <xf numFmtId="0" fontId="0" fillId="0" borderId="1" xfId="0" applyBorder="1" applyAlignment="1">
      <alignment horizontal="center" vertical="center"/>
    </xf>
    <xf numFmtId="38" fontId="0" fillId="0" borderId="1" xfId="1" applyFont="1" applyBorder="1">
      <alignment vertical="center"/>
    </xf>
    <xf numFmtId="0" fontId="3" fillId="0" borderId="1" xfId="0" applyFont="1" applyFill="1" applyBorder="1">
      <alignment vertical="center"/>
    </xf>
    <xf numFmtId="0" fontId="0" fillId="0" borderId="1" xfId="0" applyFill="1" applyBorder="1" applyAlignment="1">
      <alignment horizontal="center" vertical="center"/>
    </xf>
    <xf numFmtId="38" fontId="3" fillId="0" borderId="1" xfId="1" applyFont="1" applyFill="1" applyBorder="1">
      <alignment vertical="center"/>
    </xf>
    <xf numFmtId="38" fontId="3" fillId="0" borderId="9" xfId="1" applyFont="1" applyBorder="1" applyAlignment="1">
      <alignment vertical="center"/>
    </xf>
    <xf numFmtId="0" fontId="0" fillId="0" borderId="1" xfId="0" applyFill="1" applyBorder="1">
      <alignment vertical="center"/>
    </xf>
    <xf numFmtId="38" fontId="0" fillId="0" borderId="1" xfId="0" applyNumberFormat="1" applyBorder="1">
      <alignment vertical="center"/>
    </xf>
    <xf numFmtId="38" fontId="0" fillId="5" borderId="1" xfId="1" applyFont="1" applyFill="1" applyBorder="1">
      <alignment vertical="center"/>
    </xf>
    <xf numFmtId="0" fontId="0" fillId="0" borderId="1" xfId="0" applyFill="1" applyBorder="1" applyAlignment="1">
      <alignment horizontal="center" vertical="center"/>
    </xf>
    <xf numFmtId="0" fontId="0" fillId="0" borderId="6" xfId="0" applyBorder="1" applyAlignment="1">
      <alignment horizontal="center" vertical="center"/>
    </xf>
    <xf numFmtId="0" fontId="0" fillId="0" borderId="5" xfId="0" applyBorder="1">
      <alignment vertical="center"/>
    </xf>
    <xf numFmtId="0" fontId="0" fillId="0" borderId="14" xfId="0" applyBorder="1" applyAlignment="1">
      <alignment horizontal="center" vertical="center"/>
    </xf>
    <xf numFmtId="38" fontId="0" fillId="0" borderId="13" xfId="1" applyFont="1" applyBorder="1">
      <alignment vertical="center"/>
    </xf>
    <xf numFmtId="0" fontId="0" fillId="0" borderId="2" xfId="0" applyBorder="1">
      <alignment vertical="center"/>
    </xf>
    <xf numFmtId="0" fontId="0" fillId="0" borderId="4" xfId="0" applyBorder="1" applyAlignment="1">
      <alignment horizontal="center" vertical="center"/>
    </xf>
    <xf numFmtId="38" fontId="0" fillId="0" borderId="14" xfId="1" applyFont="1" applyBorder="1" applyAlignment="1">
      <alignment horizontal="center" vertical="center"/>
    </xf>
    <xf numFmtId="38" fontId="0" fillId="3" borderId="5" xfId="1" applyFont="1" applyFill="1" applyBorder="1">
      <alignment vertical="center"/>
    </xf>
    <xf numFmtId="0" fontId="0" fillId="2" borderId="5" xfId="0" applyFill="1" applyBorder="1">
      <alignment vertical="center"/>
    </xf>
    <xf numFmtId="38" fontId="0" fillId="5" borderId="1" xfId="0" applyNumberFormat="1" applyFill="1" applyBorder="1">
      <alignment vertical="center"/>
    </xf>
    <xf numFmtId="0" fontId="0" fillId="0" borderId="0" xfId="0" applyFill="1" applyAlignment="1">
      <alignment horizontal="right" vertical="center"/>
    </xf>
    <xf numFmtId="0" fontId="0" fillId="0" borderId="0" xfId="0" applyFill="1" applyBorder="1" applyAlignment="1">
      <alignment horizontal="center" vertical="center"/>
    </xf>
    <xf numFmtId="38" fontId="3" fillId="0" borderId="0" xfId="1" applyFont="1" applyFill="1" applyBorder="1" applyAlignment="1">
      <alignment vertical="center"/>
    </xf>
    <xf numFmtId="38" fontId="0" fillId="0" borderId="0" xfId="0" applyNumberFormat="1" applyFill="1" applyBorder="1">
      <alignment vertical="center"/>
    </xf>
    <xf numFmtId="0" fontId="0" fillId="0" borderId="0" xfId="0" applyFill="1">
      <alignment vertical="center"/>
    </xf>
    <xf numFmtId="38" fontId="0" fillId="0" borderId="8" xfId="1" applyFont="1" applyFill="1" applyBorder="1" applyAlignment="1">
      <alignment horizontal="center" vertical="center"/>
    </xf>
    <xf numFmtId="38" fontId="0" fillId="0" borderId="1" xfId="0" applyNumberFormat="1" applyFill="1" applyBorder="1">
      <alignment vertical="center"/>
    </xf>
    <xf numFmtId="0" fontId="0" fillId="0" borderId="1" xfId="0" applyBorder="1" applyAlignment="1">
      <alignment horizontal="center" vertical="center"/>
    </xf>
    <xf numFmtId="0" fontId="0" fillId="8" borderId="1" xfId="0" applyFill="1" applyBorder="1" applyAlignment="1">
      <alignment horizontal="center" vertical="center" wrapText="1"/>
    </xf>
    <xf numFmtId="0" fontId="0" fillId="0" borderId="1" xfId="0" applyFill="1" applyBorder="1" applyAlignment="1">
      <alignment horizontal="center" vertical="center"/>
    </xf>
    <xf numFmtId="38" fontId="0" fillId="0" borderId="6" xfId="0" applyNumberFormat="1" applyBorder="1" applyAlignment="1">
      <alignment horizontal="center" vertical="center"/>
    </xf>
    <xf numFmtId="38" fontId="0" fillId="0" borderId="6" xfId="1" applyFont="1" applyBorder="1" applyAlignment="1">
      <alignment horizontal="center" vertical="center"/>
    </xf>
    <xf numFmtId="0" fontId="0" fillId="4" borderId="1" xfId="0" applyFill="1" applyBorder="1" applyAlignment="1">
      <alignment horizontal="center" vertical="center"/>
    </xf>
    <xf numFmtId="38" fontId="0" fillId="0" borderId="1" xfId="0" applyNumberFormat="1" applyBorder="1" applyAlignment="1">
      <alignment horizontal="center" vertical="center"/>
    </xf>
    <xf numFmtId="38" fontId="0" fillId="0" borderId="1" xfId="0" applyNumberFormat="1" applyFill="1" applyBorder="1" applyAlignment="1">
      <alignment horizontal="center" vertical="center"/>
    </xf>
    <xf numFmtId="3" fontId="8" fillId="0" borderId="6" xfId="0" applyNumberFormat="1" applyFont="1" applyBorder="1" applyAlignment="1">
      <alignment horizontal="right" vertical="center"/>
    </xf>
    <xf numFmtId="38" fontId="8" fillId="0" borderId="6" xfId="1" applyFont="1" applyBorder="1" applyAlignment="1">
      <alignment horizontal="right" vertical="center"/>
    </xf>
    <xf numFmtId="0" fontId="0" fillId="0" borderId="1" xfId="0" applyFill="1" applyBorder="1" applyAlignment="1">
      <alignment horizontal="center" vertical="center"/>
    </xf>
    <xf numFmtId="38" fontId="0" fillId="0" borderId="6" xfId="0" applyNumberFormat="1" applyBorder="1" applyAlignment="1">
      <alignment horizontal="center" vertical="center"/>
    </xf>
    <xf numFmtId="38" fontId="0" fillId="0" borderId="6" xfId="1" applyFont="1" applyBorder="1" applyAlignment="1">
      <alignment horizontal="center" vertical="center"/>
    </xf>
    <xf numFmtId="0" fontId="0" fillId="4" borderId="1" xfId="0" applyFill="1" applyBorder="1" applyAlignment="1">
      <alignment horizontal="center" vertical="center"/>
    </xf>
    <xf numFmtId="38" fontId="0" fillId="6" borderId="1" xfId="1" applyFont="1" applyFill="1" applyBorder="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38" fontId="0" fillId="0" borderId="18" xfId="1" applyFont="1" applyBorder="1">
      <alignment vertical="center"/>
    </xf>
    <xf numFmtId="38" fontId="0" fillId="0" borderId="19" xfId="1" applyFont="1" applyBorder="1">
      <alignment vertical="center"/>
    </xf>
    <xf numFmtId="38" fontId="0" fillId="4" borderId="20" xfId="0" applyNumberFormat="1" applyFill="1" applyBorder="1">
      <alignment vertical="center"/>
    </xf>
    <xf numFmtId="38" fontId="0" fillId="4" borderId="21" xfId="0" applyNumberFormat="1" applyFill="1" applyBorder="1">
      <alignment vertical="center"/>
    </xf>
    <xf numFmtId="38" fontId="0" fillId="4" borderId="22" xfId="0" applyNumberFormat="1" applyFill="1" applyBorder="1">
      <alignment vertical="center"/>
    </xf>
    <xf numFmtId="38" fontId="0" fillId="6" borderId="19" xfId="1" applyFont="1" applyFill="1" applyBorder="1">
      <alignment vertical="center"/>
    </xf>
    <xf numFmtId="38" fontId="5" fillId="0" borderId="3" xfId="0" applyNumberFormat="1" applyFont="1" applyBorder="1" applyAlignment="1">
      <alignment horizontal="right" vertical="center"/>
    </xf>
    <xf numFmtId="38" fontId="6" fillId="0" borderId="3" xfId="0" applyNumberFormat="1" applyFont="1" applyBorder="1" applyAlignment="1">
      <alignment horizontal="right" vertical="center"/>
    </xf>
    <xf numFmtId="38" fontId="0" fillId="0" borderId="6" xfId="0" applyNumberFormat="1" applyBorder="1" applyAlignment="1">
      <alignment horizontal="center" vertical="center"/>
    </xf>
    <xf numFmtId="38" fontId="0" fillId="0" borderId="6" xfId="1" applyFont="1" applyBorder="1" applyAlignment="1">
      <alignment horizontal="center" vertical="center"/>
    </xf>
    <xf numFmtId="38" fontId="0" fillId="0" borderId="5" xfId="0" applyNumberFormat="1" applyBorder="1" applyAlignment="1">
      <alignment vertical="center"/>
    </xf>
    <xf numFmtId="38" fontId="0" fillId="0" borderId="6" xfId="0" applyNumberFormat="1" applyBorder="1" applyAlignment="1">
      <alignment vertical="center"/>
    </xf>
    <xf numFmtId="0" fontId="3" fillId="0" borderId="0" xfId="0" applyFont="1">
      <alignment vertical="center"/>
    </xf>
    <xf numFmtId="0" fontId="0" fillId="0" borderId="0" xfId="0" applyFill="1" applyBorder="1">
      <alignmen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38" fontId="0" fillId="0" borderId="11" xfId="1" applyFont="1" applyBorder="1" applyAlignment="1">
      <alignment horizontal="center" vertical="center"/>
    </xf>
    <xf numFmtId="38" fontId="0" fillId="0" borderId="10" xfId="1" applyFont="1" applyBorder="1" applyAlignment="1">
      <alignment horizontal="center" vertical="center"/>
    </xf>
    <xf numFmtId="38" fontId="0" fillId="0" borderId="12" xfId="1" applyFont="1" applyBorder="1" applyAlignment="1">
      <alignment horizontal="center" vertical="center"/>
    </xf>
    <xf numFmtId="0" fontId="0" fillId="0" borderId="1" xfId="0" applyFill="1" applyBorder="1" applyAlignment="1">
      <alignment horizontal="center" vertical="center"/>
    </xf>
    <xf numFmtId="0" fontId="0" fillId="2" borderId="1"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0" fillId="6" borderId="9" xfId="0" applyFill="1" applyBorder="1" applyAlignment="1">
      <alignment horizontal="center" vertical="center"/>
    </xf>
    <xf numFmtId="38" fontId="0" fillId="0" borderId="11" xfId="0" applyNumberFormat="1"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38" fontId="0" fillId="0" borderId="5" xfId="0" applyNumberFormat="1" applyBorder="1" applyAlignment="1">
      <alignment horizontal="center" vertical="center"/>
    </xf>
    <xf numFmtId="38" fontId="0" fillId="0" borderId="6" xfId="0" applyNumberFormat="1" applyBorder="1" applyAlignment="1">
      <alignment horizontal="center" vertical="center"/>
    </xf>
    <xf numFmtId="38" fontId="0" fillId="5" borderId="7" xfId="1" applyFont="1" applyFill="1" applyBorder="1" applyAlignment="1">
      <alignment horizontal="center" vertical="center"/>
    </xf>
    <xf numFmtId="38" fontId="0" fillId="5" borderId="9" xfId="1" applyFont="1" applyFill="1" applyBorder="1" applyAlignment="1">
      <alignment horizontal="center" vertical="center"/>
    </xf>
    <xf numFmtId="38" fontId="0" fillId="0" borderId="5" xfId="1" applyFont="1" applyBorder="1" applyAlignment="1">
      <alignment horizontal="center" vertical="center"/>
    </xf>
    <xf numFmtId="38" fontId="0" fillId="0" borderId="6" xfId="1" applyFont="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38" fontId="5" fillId="0" borderId="0" xfId="0" applyNumberFormat="1" applyFont="1" applyFill="1" applyBorder="1" applyAlignment="1">
      <alignment horizontal="left" vertical="top"/>
    </xf>
    <xf numFmtId="38" fontId="6" fillId="0" borderId="0" xfId="0" applyNumberFormat="1" applyFont="1" applyFill="1" applyBorder="1" applyAlignment="1">
      <alignment horizontal="left" vertical="top"/>
    </xf>
    <xf numFmtId="0" fontId="0" fillId="7" borderId="15" xfId="0" applyFill="1" applyBorder="1" applyAlignment="1">
      <alignment horizontal="center" vertical="center"/>
    </xf>
    <xf numFmtId="0" fontId="0" fillId="7" borderId="16" xfId="0" applyFill="1" applyBorder="1" applyAlignment="1">
      <alignment horizontal="center" vertical="center"/>
    </xf>
    <xf numFmtId="0" fontId="0" fillId="7" borderId="17" xfId="0" applyFill="1" applyBorder="1" applyAlignment="1">
      <alignment horizontal="center" vertical="center"/>
    </xf>
    <xf numFmtId="38" fontId="0" fillId="8" borderId="7" xfId="1" applyFont="1" applyFill="1" applyBorder="1" applyAlignment="1">
      <alignment horizontal="center" vertical="center"/>
    </xf>
    <xf numFmtId="38" fontId="0" fillId="8" borderId="9" xfId="1" applyFont="1" applyFill="1" applyBorder="1" applyAlignment="1">
      <alignment horizontal="center" vertical="center"/>
    </xf>
    <xf numFmtId="38" fontId="0" fillId="0" borderId="7" xfId="1" applyFont="1" applyFill="1" applyBorder="1" applyAlignment="1">
      <alignment horizontal="center" vertical="center"/>
    </xf>
    <xf numFmtId="38" fontId="0" fillId="0" borderId="9" xfId="1" applyFont="1" applyFill="1" applyBorder="1" applyAlignment="1">
      <alignment horizontal="center" vertical="center"/>
    </xf>
    <xf numFmtId="0" fontId="0" fillId="8" borderId="1" xfId="0" applyFill="1" applyBorder="1" applyAlignment="1">
      <alignment horizontal="center" vertical="center" wrapText="1"/>
    </xf>
    <xf numFmtId="38" fontId="3" fillId="0" borderId="1" xfId="1" applyFont="1" applyFill="1" applyBorder="1" applyAlignment="1">
      <alignment horizontal="center" vertical="center"/>
    </xf>
    <xf numFmtId="0" fontId="0" fillId="4" borderId="1" xfId="0" applyFill="1" applyBorder="1" applyAlignment="1">
      <alignment horizontal="center" vertical="center"/>
    </xf>
    <xf numFmtId="0" fontId="9" fillId="0" borderId="0" xfId="0" applyFont="1" applyAlignment="1">
      <alignment horizontal="left" vertical="center"/>
    </xf>
    <xf numFmtId="38" fontId="0" fillId="4" borderId="7" xfId="0" applyNumberFormat="1" applyFill="1" applyBorder="1" applyAlignment="1">
      <alignment horizontal="center" vertical="center"/>
    </xf>
    <xf numFmtId="38" fontId="0" fillId="4" borderId="9" xfId="0" applyNumberFormat="1" applyFill="1" applyBorder="1" applyAlignment="1">
      <alignment horizontal="center" vertical="center"/>
    </xf>
    <xf numFmtId="38" fontId="5" fillId="0" borderId="3" xfId="0" applyNumberFormat="1" applyFont="1" applyBorder="1" applyAlignment="1">
      <alignment horizontal="right" vertical="center"/>
    </xf>
    <xf numFmtId="38" fontId="6" fillId="0" borderId="3" xfId="0" applyNumberFormat="1" applyFont="1" applyBorder="1" applyAlignment="1">
      <alignment horizontal="right" vertical="center"/>
    </xf>
    <xf numFmtId="38" fontId="0" fillId="8" borderId="1" xfId="1" applyFont="1" applyFill="1" applyBorder="1" applyAlignment="1">
      <alignment horizontal="center" vertical="center"/>
    </xf>
    <xf numFmtId="38" fontId="0" fillId="4" borderId="1" xfId="0" applyNumberFormat="1" applyFill="1" applyBorder="1" applyAlignment="1">
      <alignment horizontal="center" vertical="center"/>
    </xf>
    <xf numFmtId="38" fontId="0" fillId="0" borderId="1" xfId="1" applyFont="1" applyFill="1" applyBorder="1" applyAlignment="1">
      <alignment horizontal="center" vertical="center"/>
    </xf>
    <xf numFmtId="0" fontId="0" fillId="0" borderId="11" xfId="0" applyBorder="1" applyAlignment="1">
      <alignment horizontal="center" vertical="center" wrapText="1"/>
    </xf>
    <xf numFmtId="0" fontId="11" fillId="0" borderId="1" xfId="0" applyFont="1" applyFill="1" applyBorder="1">
      <alignment vertical="center"/>
    </xf>
    <xf numFmtId="0" fontId="12" fillId="0" borderId="1" xfId="0" applyFont="1" applyFill="1" applyBorder="1">
      <alignment vertical="center"/>
    </xf>
    <xf numFmtId="38" fontId="12" fillId="0" borderId="1" xfId="1" applyFont="1" applyFill="1" applyBorder="1">
      <alignment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38" fontId="12" fillId="0" borderId="9" xfId="1" applyFont="1" applyBorder="1" applyAlignment="1">
      <alignment vertical="center"/>
    </xf>
    <xf numFmtId="0" fontId="0" fillId="9" borderId="7" xfId="0" applyFill="1" applyBorder="1" applyAlignment="1">
      <alignment horizontal="center" vertical="center"/>
    </xf>
    <xf numFmtId="0" fontId="0" fillId="9" borderId="9" xfId="0" applyFill="1" applyBorder="1" applyAlignment="1">
      <alignment horizontal="center" vertical="center"/>
    </xf>
    <xf numFmtId="0" fontId="0" fillId="10" borderId="7" xfId="0" applyFill="1" applyBorder="1" applyAlignment="1">
      <alignment horizontal="center" vertical="center"/>
    </xf>
    <xf numFmtId="0" fontId="0" fillId="10" borderId="9" xfId="0" applyFill="1" applyBorder="1" applyAlignment="1">
      <alignment horizontal="center" vertical="center"/>
    </xf>
    <xf numFmtId="0" fontId="0" fillId="4" borderId="7" xfId="0" applyFill="1" applyBorder="1" applyAlignment="1">
      <alignment horizontal="center" vertical="center"/>
    </xf>
    <xf numFmtId="0" fontId="0" fillId="4" borderId="9" xfId="0" applyFill="1" applyBorder="1" applyAlignment="1">
      <alignment horizontal="center" vertical="center"/>
    </xf>
    <xf numFmtId="0" fontId="0" fillId="4" borderId="19" xfId="0" applyFill="1" applyBorder="1" applyAlignment="1">
      <alignment horizontal="center" vertical="center"/>
    </xf>
    <xf numFmtId="0" fontId="0" fillId="10" borderId="1" xfId="0" applyFill="1" applyBorder="1" applyAlignment="1">
      <alignment horizontal="center" vertical="center"/>
    </xf>
    <xf numFmtId="0" fontId="0" fillId="9" borderId="18" xfId="0" applyFill="1" applyBorder="1" applyAlignment="1">
      <alignment horizontal="center" vertical="center"/>
    </xf>
    <xf numFmtId="0" fontId="0" fillId="8" borderId="1" xfId="0" applyFill="1" applyBorder="1" applyAlignment="1">
      <alignment horizontal="center" vertical="center"/>
    </xf>
    <xf numFmtId="0" fontId="0" fillId="8" borderId="15" xfId="0" applyFill="1" applyBorder="1" applyAlignment="1">
      <alignment horizontal="center" vertical="center"/>
    </xf>
    <xf numFmtId="0" fontId="0" fillId="8" borderId="16" xfId="0" applyFill="1" applyBorder="1" applyAlignment="1">
      <alignment horizontal="center" vertical="center"/>
    </xf>
    <xf numFmtId="0" fontId="0" fillId="8" borderId="17"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571500</xdr:colOff>
      <xdr:row>21</xdr:row>
      <xdr:rowOff>114300</xdr:rowOff>
    </xdr:from>
    <xdr:to>
      <xdr:col>10</xdr:col>
      <xdr:colOff>180975</xdr:colOff>
      <xdr:row>21</xdr:row>
      <xdr:rowOff>390525</xdr:rowOff>
    </xdr:to>
    <xdr:sp macro="" textlink="">
      <xdr:nvSpPr>
        <xdr:cNvPr id="2" name="矢印: 下 1">
          <a:extLst>
            <a:ext uri="{FF2B5EF4-FFF2-40B4-BE49-F238E27FC236}">
              <a16:creationId xmlns:a16="http://schemas.microsoft.com/office/drawing/2014/main" id="{FF4E9D6E-B833-B179-B2E5-EA5903019DAA}"/>
            </a:ext>
          </a:extLst>
        </xdr:cNvPr>
        <xdr:cNvSpPr/>
      </xdr:nvSpPr>
      <xdr:spPr>
        <a:xfrm>
          <a:off x="8143875" y="6353175"/>
          <a:ext cx="1304925" cy="2762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216876</xdr:colOff>
      <xdr:row>21</xdr:row>
      <xdr:rowOff>228600</xdr:rowOff>
    </xdr:from>
    <xdr:to>
      <xdr:col>14</xdr:col>
      <xdr:colOff>485774</xdr:colOff>
      <xdr:row>24</xdr:row>
      <xdr:rowOff>333375</xdr:rowOff>
    </xdr:to>
    <xdr:sp macro="" textlink="">
      <xdr:nvSpPr>
        <xdr:cNvPr id="3" name="矢印: 上向き折線 2">
          <a:extLst>
            <a:ext uri="{FF2B5EF4-FFF2-40B4-BE49-F238E27FC236}">
              <a16:creationId xmlns:a16="http://schemas.microsoft.com/office/drawing/2014/main" id="{1C45E5A0-7619-D7F4-4A98-58F98FA96935}"/>
            </a:ext>
          </a:extLst>
        </xdr:cNvPr>
        <xdr:cNvSpPr/>
      </xdr:nvSpPr>
      <xdr:spPr>
        <a:xfrm>
          <a:off x="10599126" y="8039100"/>
          <a:ext cx="1243379" cy="1225794"/>
        </a:xfrm>
        <a:custGeom>
          <a:avLst/>
          <a:gdLst>
            <a:gd name="connsiteX0" fmla="*/ 0 w 800100"/>
            <a:gd name="connsiteY0" fmla="*/ 1019175 h 1219200"/>
            <a:gd name="connsiteX1" fmla="*/ 500063 w 800100"/>
            <a:gd name="connsiteY1" fmla="*/ 1019175 h 1219200"/>
            <a:gd name="connsiteX2" fmla="*/ 500063 w 800100"/>
            <a:gd name="connsiteY2" fmla="*/ 200025 h 1219200"/>
            <a:gd name="connsiteX3" fmla="*/ 400050 w 800100"/>
            <a:gd name="connsiteY3" fmla="*/ 200025 h 1219200"/>
            <a:gd name="connsiteX4" fmla="*/ 600075 w 800100"/>
            <a:gd name="connsiteY4" fmla="*/ 0 h 1219200"/>
            <a:gd name="connsiteX5" fmla="*/ 800100 w 800100"/>
            <a:gd name="connsiteY5" fmla="*/ 200025 h 1219200"/>
            <a:gd name="connsiteX6" fmla="*/ 700088 w 800100"/>
            <a:gd name="connsiteY6" fmla="*/ 200025 h 1219200"/>
            <a:gd name="connsiteX7" fmla="*/ 700088 w 800100"/>
            <a:gd name="connsiteY7" fmla="*/ 1219200 h 1219200"/>
            <a:gd name="connsiteX8" fmla="*/ 0 w 800100"/>
            <a:gd name="connsiteY8" fmla="*/ 1219200 h 1219200"/>
            <a:gd name="connsiteX9" fmla="*/ 0 w 800100"/>
            <a:gd name="connsiteY9" fmla="*/ 1019175 h 1219200"/>
            <a:gd name="connsiteX0" fmla="*/ 0 w 1238250"/>
            <a:gd name="connsiteY0" fmla="*/ 1019175 h 1219200"/>
            <a:gd name="connsiteX1" fmla="*/ 938213 w 1238250"/>
            <a:gd name="connsiteY1" fmla="*/ 1019175 h 1219200"/>
            <a:gd name="connsiteX2" fmla="*/ 938213 w 1238250"/>
            <a:gd name="connsiteY2" fmla="*/ 200025 h 1219200"/>
            <a:gd name="connsiteX3" fmla="*/ 838200 w 1238250"/>
            <a:gd name="connsiteY3" fmla="*/ 200025 h 1219200"/>
            <a:gd name="connsiteX4" fmla="*/ 1038225 w 1238250"/>
            <a:gd name="connsiteY4" fmla="*/ 0 h 1219200"/>
            <a:gd name="connsiteX5" fmla="*/ 1238250 w 1238250"/>
            <a:gd name="connsiteY5" fmla="*/ 200025 h 1219200"/>
            <a:gd name="connsiteX6" fmla="*/ 1138238 w 1238250"/>
            <a:gd name="connsiteY6" fmla="*/ 200025 h 1219200"/>
            <a:gd name="connsiteX7" fmla="*/ 1138238 w 1238250"/>
            <a:gd name="connsiteY7" fmla="*/ 1219200 h 1219200"/>
            <a:gd name="connsiteX8" fmla="*/ 438150 w 1238250"/>
            <a:gd name="connsiteY8" fmla="*/ 1219200 h 1219200"/>
            <a:gd name="connsiteX9" fmla="*/ 0 w 1238250"/>
            <a:gd name="connsiteY9" fmla="*/ 1019175 h 1219200"/>
            <a:gd name="connsiteX0" fmla="*/ 9525 w 1247775"/>
            <a:gd name="connsiteY0" fmla="*/ 1019175 h 1219200"/>
            <a:gd name="connsiteX1" fmla="*/ 947738 w 1247775"/>
            <a:gd name="connsiteY1" fmla="*/ 1019175 h 1219200"/>
            <a:gd name="connsiteX2" fmla="*/ 947738 w 1247775"/>
            <a:gd name="connsiteY2" fmla="*/ 200025 h 1219200"/>
            <a:gd name="connsiteX3" fmla="*/ 847725 w 1247775"/>
            <a:gd name="connsiteY3" fmla="*/ 200025 h 1219200"/>
            <a:gd name="connsiteX4" fmla="*/ 1047750 w 1247775"/>
            <a:gd name="connsiteY4" fmla="*/ 0 h 1219200"/>
            <a:gd name="connsiteX5" fmla="*/ 1247775 w 1247775"/>
            <a:gd name="connsiteY5" fmla="*/ 200025 h 1219200"/>
            <a:gd name="connsiteX6" fmla="*/ 1147763 w 1247775"/>
            <a:gd name="connsiteY6" fmla="*/ 200025 h 1219200"/>
            <a:gd name="connsiteX7" fmla="*/ 1147763 w 1247775"/>
            <a:gd name="connsiteY7" fmla="*/ 1219200 h 1219200"/>
            <a:gd name="connsiteX8" fmla="*/ 0 w 1247775"/>
            <a:gd name="connsiteY8" fmla="*/ 1219200 h 1219200"/>
            <a:gd name="connsiteX9" fmla="*/ 9525 w 1247775"/>
            <a:gd name="connsiteY9" fmla="*/ 1019175 h 1219200"/>
            <a:gd name="connsiteX0" fmla="*/ 9525 w 1247775"/>
            <a:gd name="connsiteY0" fmla="*/ 1019175 h 1228725"/>
            <a:gd name="connsiteX1" fmla="*/ 947738 w 1247775"/>
            <a:gd name="connsiteY1" fmla="*/ 1019175 h 1228725"/>
            <a:gd name="connsiteX2" fmla="*/ 947738 w 1247775"/>
            <a:gd name="connsiteY2" fmla="*/ 200025 h 1228725"/>
            <a:gd name="connsiteX3" fmla="*/ 847725 w 1247775"/>
            <a:gd name="connsiteY3" fmla="*/ 200025 h 1228725"/>
            <a:gd name="connsiteX4" fmla="*/ 1047750 w 1247775"/>
            <a:gd name="connsiteY4" fmla="*/ 0 h 1228725"/>
            <a:gd name="connsiteX5" fmla="*/ 1247775 w 1247775"/>
            <a:gd name="connsiteY5" fmla="*/ 200025 h 1228725"/>
            <a:gd name="connsiteX6" fmla="*/ 1147763 w 1247775"/>
            <a:gd name="connsiteY6" fmla="*/ 200025 h 1228725"/>
            <a:gd name="connsiteX7" fmla="*/ 1147763 w 1247775"/>
            <a:gd name="connsiteY7" fmla="*/ 1219200 h 1228725"/>
            <a:gd name="connsiteX8" fmla="*/ 0 w 1247775"/>
            <a:gd name="connsiteY8" fmla="*/ 1228725 h 1228725"/>
            <a:gd name="connsiteX9" fmla="*/ 9525 w 1247775"/>
            <a:gd name="connsiteY9" fmla="*/ 1019175 h 1228725"/>
            <a:gd name="connsiteX0" fmla="*/ 0 w 1238250"/>
            <a:gd name="connsiteY0" fmla="*/ 1019175 h 1228725"/>
            <a:gd name="connsiteX1" fmla="*/ 938213 w 1238250"/>
            <a:gd name="connsiteY1" fmla="*/ 1019175 h 1228725"/>
            <a:gd name="connsiteX2" fmla="*/ 938213 w 1238250"/>
            <a:gd name="connsiteY2" fmla="*/ 200025 h 1228725"/>
            <a:gd name="connsiteX3" fmla="*/ 838200 w 1238250"/>
            <a:gd name="connsiteY3" fmla="*/ 200025 h 1228725"/>
            <a:gd name="connsiteX4" fmla="*/ 1038225 w 1238250"/>
            <a:gd name="connsiteY4" fmla="*/ 0 h 1228725"/>
            <a:gd name="connsiteX5" fmla="*/ 1238250 w 1238250"/>
            <a:gd name="connsiteY5" fmla="*/ 200025 h 1228725"/>
            <a:gd name="connsiteX6" fmla="*/ 1138238 w 1238250"/>
            <a:gd name="connsiteY6" fmla="*/ 200025 h 1228725"/>
            <a:gd name="connsiteX7" fmla="*/ 1138238 w 1238250"/>
            <a:gd name="connsiteY7" fmla="*/ 1219200 h 1228725"/>
            <a:gd name="connsiteX8" fmla="*/ 12404 w 1238250"/>
            <a:gd name="connsiteY8" fmla="*/ 1228725 h 1228725"/>
            <a:gd name="connsiteX9" fmla="*/ 0 w 1238250"/>
            <a:gd name="connsiteY9" fmla="*/ 1019175 h 1228725"/>
            <a:gd name="connsiteX0" fmla="*/ 9525 w 1247775"/>
            <a:gd name="connsiteY0" fmla="*/ 1019175 h 1228725"/>
            <a:gd name="connsiteX1" fmla="*/ 947738 w 1247775"/>
            <a:gd name="connsiteY1" fmla="*/ 1019175 h 1228725"/>
            <a:gd name="connsiteX2" fmla="*/ 947738 w 1247775"/>
            <a:gd name="connsiteY2" fmla="*/ 200025 h 1228725"/>
            <a:gd name="connsiteX3" fmla="*/ 847725 w 1247775"/>
            <a:gd name="connsiteY3" fmla="*/ 200025 h 1228725"/>
            <a:gd name="connsiteX4" fmla="*/ 1047750 w 1247775"/>
            <a:gd name="connsiteY4" fmla="*/ 0 h 1228725"/>
            <a:gd name="connsiteX5" fmla="*/ 1247775 w 1247775"/>
            <a:gd name="connsiteY5" fmla="*/ 200025 h 1228725"/>
            <a:gd name="connsiteX6" fmla="*/ 1147763 w 1247775"/>
            <a:gd name="connsiteY6" fmla="*/ 200025 h 1228725"/>
            <a:gd name="connsiteX7" fmla="*/ 1147763 w 1247775"/>
            <a:gd name="connsiteY7" fmla="*/ 1219200 h 1228725"/>
            <a:gd name="connsiteX8" fmla="*/ 0 w 1247775"/>
            <a:gd name="connsiteY8" fmla="*/ 1228725 h 1228725"/>
            <a:gd name="connsiteX9" fmla="*/ 9525 w 1247775"/>
            <a:gd name="connsiteY9" fmla="*/ 1019175 h 1228725"/>
            <a:gd name="connsiteX0" fmla="*/ 2215 w 1240465"/>
            <a:gd name="connsiteY0" fmla="*/ 1019175 h 1228725"/>
            <a:gd name="connsiteX1" fmla="*/ 940428 w 1240465"/>
            <a:gd name="connsiteY1" fmla="*/ 1019175 h 1228725"/>
            <a:gd name="connsiteX2" fmla="*/ 940428 w 1240465"/>
            <a:gd name="connsiteY2" fmla="*/ 200025 h 1228725"/>
            <a:gd name="connsiteX3" fmla="*/ 840415 w 1240465"/>
            <a:gd name="connsiteY3" fmla="*/ 200025 h 1228725"/>
            <a:gd name="connsiteX4" fmla="*/ 1040440 w 1240465"/>
            <a:gd name="connsiteY4" fmla="*/ 0 h 1228725"/>
            <a:gd name="connsiteX5" fmla="*/ 1240465 w 1240465"/>
            <a:gd name="connsiteY5" fmla="*/ 200025 h 1228725"/>
            <a:gd name="connsiteX6" fmla="*/ 1140453 w 1240465"/>
            <a:gd name="connsiteY6" fmla="*/ 200025 h 1228725"/>
            <a:gd name="connsiteX7" fmla="*/ 1140453 w 1240465"/>
            <a:gd name="connsiteY7" fmla="*/ 1219200 h 1228725"/>
            <a:gd name="connsiteX8" fmla="*/ 0 w 1240465"/>
            <a:gd name="connsiteY8" fmla="*/ 1228725 h 1228725"/>
            <a:gd name="connsiteX9" fmla="*/ 2215 w 1240465"/>
            <a:gd name="connsiteY9" fmla="*/ 1019175 h 12287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240465" h="1228725">
              <a:moveTo>
                <a:pt x="2215" y="1019175"/>
              </a:moveTo>
              <a:lnTo>
                <a:pt x="940428" y="1019175"/>
              </a:lnTo>
              <a:lnTo>
                <a:pt x="940428" y="200025"/>
              </a:lnTo>
              <a:lnTo>
                <a:pt x="840415" y="200025"/>
              </a:lnTo>
              <a:lnTo>
                <a:pt x="1040440" y="0"/>
              </a:lnTo>
              <a:lnTo>
                <a:pt x="1240465" y="200025"/>
              </a:lnTo>
              <a:lnTo>
                <a:pt x="1140453" y="200025"/>
              </a:lnTo>
              <a:lnTo>
                <a:pt x="1140453" y="1219200"/>
              </a:lnTo>
              <a:lnTo>
                <a:pt x="0" y="1228725"/>
              </a:lnTo>
              <a:cubicBezTo>
                <a:pt x="738" y="1158875"/>
                <a:pt x="1477" y="1089025"/>
                <a:pt x="2215" y="1019175"/>
              </a:cubicBez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171451</xdr:colOff>
      <xdr:row>20</xdr:row>
      <xdr:rowOff>314325</xdr:rowOff>
    </xdr:from>
    <xdr:to>
      <xdr:col>11</xdr:col>
      <xdr:colOff>495301</xdr:colOff>
      <xdr:row>22</xdr:row>
      <xdr:rowOff>95250</xdr:rowOff>
    </xdr:to>
    <xdr:sp macro="" textlink="">
      <xdr:nvSpPr>
        <xdr:cNvPr id="6" name="正方形/長方形 5">
          <a:extLst>
            <a:ext uri="{FF2B5EF4-FFF2-40B4-BE49-F238E27FC236}">
              <a16:creationId xmlns:a16="http://schemas.microsoft.com/office/drawing/2014/main" id="{850B2923-4A7C-7558-2F31-A36333A6DB78}"/>
            </a:ext>
          </a:extLst>
        </xdr:cNvPr>
        <xdr:cNvSpPr/>
      </xdr:nvSpPr>
      <xdr:spPr>
        <a:xfrm>
          <a:off x="7010401" y="7677150"/>
          <a:ext cx="552450" cy="65722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a:t>①</a:t>
          </a:r>
        </a:p>
      </xdr:txBody>
    </xdr:sp>
    <xdr:clientData/>
  </xdr:twoCellAnchor>
  <xdr:twoCellAnchor>
    <xdr:from>
      <xdr:col>14</xdr:col>
      <xdr:colOff>476251</xdr:colOff>
      <xdr:row>22</xdr:row>
      <xdr:rowOff>76200</xdr:rowOff>
    </xdr:from>
    <xdr:to>
      <xdr:col>15</xdr:col>
      <xdr:colOff>228601</xdr:colOff>
      <xdr:row>24</xdr:row>
      <xdr:rowOff>95250</xdr:rowOff>
    </xdr:to>
    <xdr:sp macro="" textlink="">
      <xdr:nvSpPr>
        <xdr:cNvPr id="7" name="正方形/長方形 6">
          <a:extLst>
            <a:ext uri="{FF2B5EF4-FFF2-40B4-BE49-F238E27FC236}">
              <a16:creationId xmlns:a16="http://schemas.microsoft.com/office/drawing/2014/main" id="{727A84FB-38A1-471F-8961-938715013D05}"/>
            </a:ext>
          </a:extLst>
        </xdr:cNvPr>
        <xdr:cNvSpPr/>
      </xdr:nvSpPr>
      <xdr:spPr>
        <a:xfrm>
          <a:off x="11849101" y="6791325"/>
          <a:ext cx="552450" cy="60007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a:t>②</a:t>
          </a:r>
        </a:p>
      </xdr:txBody>
    </xdr:sp>
    <xdr:clientData/>
  </xdr:twoCellAnchor>
  <xdr:twoCellAnchor>
    <xdr:from>
      <xdr:col>11</xdr:col>
      <xdr:colOff>352425</xdr:colOff>
      <xdr:row>14</xdr:row>
      <xdr:rowOff>38100</xdr:rowOff>
    </xdr:from>
    <xdr:to>
      <xdr:col>11</xdr:col>
      <xdr:colOff>352425</xdr:colOff>
      <xdr:row>19</xdr:row>
      <xdr:rowOff>247650</xdr:rowOff>
    </xdr:to>
    <xdr:cxnSp macro="">
      <xdr:nvCxnSpPr>
        <xdr:cNvPr id="9" name="直線矢印コネクタ 8">
          <a:extLst>
            <a:ext uri="{FF2B5EF4-FFF2-40B4-BE49-F238E27FC236}">
              <a16:creationId xmlns:a16="http://schemas.microsoft.com/office/drawing/2014/main" id="{7159C1F6-19CF-64DF-21BD-C068E28BEEE7}"/>
            </a:ext>
          </a:extLst>
        </xdr:cNvPr>
        <xdr:cNvCxnSpPr/>
      </xdr:nvCxnSpPr>
      <xdr:spPr>
        <a:xfrm>
          <a:off x="9848850" y="4048125"/>
          <a:ext cx="0" cy="1781175"/>
        </a:xfrm>
        <a:prstGeom prst="straightConnector1">
          <a:avLst/>
        </a:prstGeom>
        <a:ln>
          <a:solidFill>
            <a:srgbClr val="0000FF"/>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666750</xdr:colOff>
      <xdr:row>16</xdr:row>
      <xdr:rowOff>9526</xdr:rowOff>
    </xdr:from>
    <xdr:to>
      <xdr:col>13</xdr:col>
      <xdr:colOff>38100</xdr:colOff>
      <xdr:row>16</xdr:row>
      <xdr:rowOff>276226</xdr:rowOff>
    </xdr:to>
    <xdr:sp macro="" textlink="">
      <xdr:nvSpPr>
        <xdr:cNvPr id="11" name="正方形/長方形 10">
          <a:extLst>
            <a:ext uri="{FF2B5EF4-FFF2-40B4-BE49-F238E27FC236}">
              <a16:creationId xmlns:a16="http://schemas.microsoft.com/office/drawing/2014/main" id="{CA073111-FDF4-A97A-A453-EB0396981A23}"/>
            </a:ext>
          </a:extLst>
        </xdr:cNvPr>
        <xdr:cNvSpPr/>
      </xdr:nvSpPr>
      <xdr:spPr>
        <a:xfrm>
          <a:off x="9201150" y="4648201"/>
          <a:ext cx="1238250" cy="2667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solidFill>
                <a:srgbClr val="FF0000"/>
              </a:solidFill>
            </a:rPr>
            <a:t>８割交付の場合</a:t>
          </a:r>
          <a:endParaRPr kumimoji="1" lang="en-US" altLang="ja-JP" sz="1050">
            <a:solidFill>
              <a:srgbClr val="FF0000"/>
            </a:solidFill>
          </a:endParaRPr>
        </a:p>
      </xdr:txBody>
    </xdr:sp>
    <xdr:clientData/>
  </xdr:twoCellAnchor>
  <xdr:twoCellAnchor>
    <xdr:from>
      <xdr:col>15</xdr:col>
      <xdr:colOff>359972</xdr:colOff>
      <xdr:row>23</xdr:row>
      <xdr:rowOff>188588</xdr:rowOff>
    </xdr:from>
    <xdr:to>
      <xdr:col>18</xdr:col>
      <xdr:colOff>668022</xdr:colOff>
      <xdr:row>28</xdr:row>
      <xdr:rowOff>6371</xdr:rowOff>
    </xdr:to>
    <xdr:sp macro="" textlink="">
      <xdr:nvSpPr>
        <xdr:cNvPr id="12" name="四角形: 角を丸くする 11">
          <a:extLst>
            <a:ext uri="{FF2B5EF4-FFF2-40B4-BE49-F238E27FC236}">
              <a16:creationId xmlns:a16="http://schemas.microsoft.com/office/drawing/2014/main" id="{AE34DA30-F1EA-4B09-ADBC-758A54540682}"/>
            </a:ext>
          </a:extLst>
        </xdr:cNvPr>
        <xdr:cNvSpPr/>
      </xdr:nvSpPr>
      <xdr:spPr>
        <a:xfrm>
          <a:off x="12515337" y="8739107"/>
          <a:ext cx="2608704" cy="130514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　広域化前後で交付金が減ったと思われる組織もあるかもしれませんが、広域組織の会計は</a:t>
          </a:r>
          <a:r>
            <a:rPr kumimoji="1" lang="en-US" altLang="ja-JP" sz="1200"/>
            <a:t>1</a:t>
          </a:r>
          <a:r>
            <a:rPr kumimoji="1" lang="ja-JP" altLang="en-US" sz="1200"/>
            <a:t>つの財布と考えてください。</a:t>
          </a:r>
        </a:p>
      </xdr:txBody>
    </xdr:sp>
    <xdr:clientData/>
  </xdr:twoCellAnchor>
  <xdr:twoCellAnchor editAs="oneCell">
    <xdr:from>
      <xdr:col>15</xdr:col>
      <xdr:colOff>227135</xdr:colOff>
      <xdr:row>22</xdr:row>
      <xdr:rowOff>241788</xdr:rowOff>
    </xdr:from>
    <xdr:to>
      <xdr:col>15</xdr:col>
      <xdr:colOff>858078</xdr:colOff>
      <xdr:row>24</xdr:row>
      <xdr:rowOff>226497</xdr:rowOff>
    </xdr:to>
    <xdr:pic>
      <xdr:nvPicPr>
        <xdr:cNvPr id="13" name="図 12">
          <a:extLst>
            <a:ext uri="{FF2B5EF4-FFF2-40B4-BE49-F238E27FC236}">
              <a16:creationId xmlns:a16="http://schemas.microsoft.com/office/drawing/2014/main" id="{7DB5308B-4764-4BEF-90CD-124CC62F1F51}"/>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foregroundMark x1="51563" y1="35938" x2="68750" y2="35938"/>
                    </a14:backgroundRemoval>
                  </a14:imgEffect>
                </a14:imgLayer>
              </a14:imgProps>
            </a:ext>
            <a:ext uri="{28A0092B-C50C-407E-A947-70E740481C1C}">
              <a14:useLocalDpi xmlns:a14="http://schemas.microsoft.com/office/drawing/2010/main" val="0"/>
            </a:ext>
          </a:extLst>
        </a:blip>
        <a:stretch>
          <a:fillRect/>
        </a:stretch>
      </xdr:blipFill>
      <xdr:spPr>
        <a:xfrm>
          <a:off x="12382500" y="8528538"/>
          <a:ext cx="629478" cy="6294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571500</xdr:colOff>
      <xdr:row>20</xdr:row>
      <xdr:rowOff>114300</xdr:rowOff>
    </xdr:from>
    <xdr:to>
      <xdr:col>13</xdr:col>
      <xdr:colOff>180975</xdr:colOff>
      <xdr:row>20</xdr:row>
      <xdr:rowOff>390525</xdr:rowOff>
    </xdr:to>
    <xdr:sp macro="" textlink="">
      <xdr:nvSpPr>
        <xdr:cNvPr id="2" name="矢印: 下 1">
          <a:extLst>
            <a:ext uri="{FF2B5EF4-FFF2-40B4-BE49-F238E27FC236}">
              <a16:creationId xmlns:a16="http://schemas.microsoft.com/office/drawing/2014/main" id="{1BF645EF-545B-400D-B3B7-99A93AAC4AF0}"/>
            </a:ext>
          </a:extLst>
        </xdr:cNvPr>
        <xdr:cNvSpPr/>
      </xdr:nvSpPr>
      <xdr:spPr>
        <a:xfrm>
          <a:off x="8143875" y="7877175"/>
          <a:ext cx="1304925" cy="2762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216876</xdr:colOff>
      <xdr:row>20</xdr:row>
      <xdr:rowOff>228600</xdr:rowOff>
    </xdr:from>
    <xdr:to>
      <xdr:col>17</xdr:col>
      <xdr:colOff>485774</xdr:colOff>
      <xdr:row>23</xdr:row>
      <xdr:rowOff>333375</xdr:rowOff>
    </xdr:to>
    <xdr:sp macro="" textlink="">
      <xdr:nvSpPr>
        <xdr:cNvPr id="3" name="矢印: 上向き折線 2">
          <a:extLst>
            <a:ext uri="{FF2B5EF4-FFF2-40B4-BE49-F238E27FC236}">
              <a16:creationId xmlns:a16="http://schemas.microsoft.com/office/drawing/2014/main" id="{89BAE688-5C61-442B-9B05-D5102CD18485}"/>
            </a:ext>
          </a:extLst>
        </xdr:cNvPr>
        <xdr:cNvSpPr/>
      </xdr:nvSpPr>
      <xdr:spPr>
        <a:xfrm>
          <a:off x="10618176" y="7991475"/>
          <a:ext cx="1240448" cy="1228725"/>
        </a:xfrm>
        <a:custGeom>
          <a:avLst/>
          <a:gdLst>
            <a:gd name="connsiteX0" fmla="*/ 0 w 800100"/>
            <a:gd name="connsiteY0" fmla="*/ 1019175 h 1219200"/>
            <a:gd name="connsiteX1" fmla="*/ 500063 w 800100"/>
            <a:gd name="connsiteY1" fmla="*/ 1019175 h 1219200"/>
            <a:gd name="connsiteX2" fmla="*/ 500063 w 800100"/>
            <a:gd name="connsiteY2" fmla="*/ 200025 h 1219200"/>
            <a:gd name="connsiteX3" fmla="*/ 400050 w 800100"/>
            <a:gd name="connsiteY3" fmla="*/ 200025 h 1219200"/>
            <a:gd name="connsiteX4" fmla="*/ 600075 w 800100"/>
            <a:gd name="connsiteY4" fmla="*/ 0 h 1219200"/>
            <a:gd name="connsiteX5" fmla="*/ 800100 w 800100"/>
            <a:gd name="connsiteY5" fmla="*/ 200025 h 1219200"/>
            <a:gd name="connsiteX6" fmla="*/ 700088 w 800100"/>
            <a:gd name="connsiteY6" fmla="*/ 200025 h 1219200"/>
            <a:gd name="connsiteX7" fmla="*/ 700088 w 800100"/>
            <a:gd name="connsiteY7" fmla="*/ 1219200 h 1219200"/>
            <a:gd name="connsiteX8" fmla="*/ 0 w 800100"/>
            <a:gd name="connsiteY8" fmla="*/ 1219200 h 1219200"/>
            <a:gd name="connsiteX9" fmla="*/ 0 w 800100"/>
            <a:gd name="connsiteY9" fmla="*/ 1019175 h 1219200"/>
            <a:gd name="connsiteX0" fmla="*/ 0 w 1238250"/>
            <a:gd name="connsiteY0" fmla="*/ 1019175 h 1219200"/>
            <a:gd name="connsiteX1" fmla="*/ 938213 w 1238250"/>
            <a:gd name="connsiteY1" fmla="*/ 1019175 h 1219200"/>
            <a:gd name="connsiteX2" fmla="*/ 938213 w 1238250"/>
            <a:gd name="connsiteY2" fmla="*/ 200025 h 1219200"/>
            <a:gd name="connsiteX3" fmla="*/ 838200 w 1238250"/>
            <a:gd name="connsiteY3" fmla="*/ 200025 h 1219200"/>
            <a:gd name="connsiteX4" fmla="*/ 1038225 w 1238250"/>
            <a:gd name="connsiteY4" fmla="*/ 0 h 1219200"/>
            <a:gd name="connsiteX5" fmla="*/ 1238250 w 1238250"/>
            <a:gd name="connsiteY5" fmla="*/ 200025 h 1219200"/>
            <a:gd name="connsiteX6" fmla="*/ 1138238 w 1238250"/>
            <a:gd name="connsiteY6" fmla="*/ 200025 h 1219200"/>
            <a:gd name="connsiteX7" fmla="*/ 1138238 w 1238250"/>
            <a:gd name="connsiteY7" fmla="*/ 1219200 h 1219200"/>
            <a:gd name="connsiteX8" fmla="*/ 438150 w 1238250"/>
            <a:gd name="connsiteY8" fmla="*/ 1219200 h 1219200"/>
            <a:gd name="connsiteX9" fmla="*/ 0 w 1238250"/>
            <a:gd name="connsiteY9" fmla="*/ 1019175 h 1219200"/>
            <a:gd name="connsiteX0" fmla="*/ 9525 w 1247775"/>
            <a:gd name="connsiteY0" fmla="*/ 1019175 h 1219200"/>
            <a:gd name="connsiteX1" fmla="*/ 947738 w 1247775"/>
            <a:gd name="connsiteY1" fmla="*/ 1019175 h 1219200"/>
            <a:gd name="connsiteX2" fmla="*/ 947738 w 1247775"/>
            <a:gd name="connsiteY2" fmla="*/ 200025 h 1219200"/>
            <a:gd name="connsiteX3" fmla="*/ 847725 w 1247775"/>
            <a:gd name="connsiteY3" fmla="*/ 200025 h 1219200"/>
            <a:gd name="connsiteX4" fmla="*/ 1047750 w 1247775"/>
            <a:gd name="connsiteY4" fmla="*/ 0 h 1219200"/>
            <a:gd name="connsiteX5" fmla="*/ 1247775 w 1247775"/>
            <a:gd name="connsiteY5" fmla="*/ 200025 h 1219200"/>
            <a:gd name="connsiteX6" fmla="*/ 1147763 w 1247775"/>
            <a:gd name="connsiteY6" fmla="*/ 200025 h 1219200"/>
            <a:gd name="connsiteX7" fmla="*/ 1147763 w 1247775"/>
            <a:gd name="connsiteY7" fmla="*/ 1219200 h 1219200"/>
            <a:gd name="connsiteX8" fmla="*/ 0 w 1247775"/>
            <a:gd name="connsiteY8" fmla="*/ 1219200 h 1219200"/>
            <a:gd name="connsiteX9" fmla="*/ 9525 w 1247775"/>
            <a:gd name="connsiteY9" fmla="*/ 1019175 h 1219200"/>
            <a:gd name="connsiteX0" fmla="*/ 9525 w 1247775"/>
            <a:gd name="connsiteY0" fmla="*/ 1019175 h 1228725"/>
            <a:gd name="connsiteX1" fmla="*/ 947738 w 1247775"/>
            <a:gd name="connsiteY1" fmla="*/ 1019175 h 1228725"/>
            <a:gd name="connsiteX2" fmla="*/ 947738 w 1247775"/>
            <a:gd name="connsiteY2" fmla="*/ 200025 h 1228725"/>
            <a:gd name="connsiteX3" fmla="*/ 847725 w 1247775"/>
            <a:gd name="connsiteY3" fmla="*/ 200025 h 1228725"/>
            <a:gd name="connsiteX4" fmla="*/ 1047750 w 1247775"/>
            <a:gd name="connsiteY4" fmla="*/ 0 h 1228725"/>
            <a:gd name="connsiteX5" fmla="*/ 1247775 w 1247775"/>
            <a:gd name="connsiteY5" fmla="*/ 200025 h 1228725"/>
            <a:gd name="connsiteX6" fmla="*/ 1147763 w 1247775"/>
            <a:gd name="connsiteY6" fmla="*/ 200025 h 1228725"/>
            <a:gd name="connsiteX7" fmla="*/ 1147763 w 1247775"/>
            <a:gd name="connsiteY7" fmla="*/ 1219200 h 1228725"/>
            <a:gd name="connsiteX8" fmla="*/ 0 w 1247775"/>
            <a:gd name="connsiteY8" fmla="*/ 1228725 h 1228725"/>
            <a:gd name="connsiteX9" fmla="*/ 9525 w 1247775"/>
            <a:gd name="connsiteY9" fmla="*/ 1019175 h 1228725"/>
            <a:gd name="connsiteX0" fmla="*/ 0 w 1238250"/>
            <a:gd name="connsiteY0" fmla="*/ 1019175 h 1228725"/>
            <a:gd name="connsiteX1" fmla="*/ 938213 w 1238250"/>
            <a:gd name="connsiteY1" fmla="*/ 1019175 h 1228725"/>
            <a:gd name="connsiteX2" fmla="*/ 938213 w 1238250"/>
            <a:gd name="connsiteY2" fmla="*/ 200025 h 1228725"/>
            <a:gd name="connsiteX3" fmla="*/ 838200 w 1238250"/>
            <a:gd name="connsiteY3" fmla="*/ 200025 h 1228725"/>
            <a:gd name="connsiteX4" fmla="*/ 1038225 w 1238250"/>
            <a:gd name="connsiteY4" fmla="*/ 0 h 1228725"/>
            <a:gd name="connsiteX5" fmla="*/ 1238250 w 1238250"/>
            <a:gd name="connsiteY5" fmla="*/ 200025 h 1228725"/>
            <a:gd name="connsiteX6" fmla="*/ 1138238 w 1238250"/>
            <a:gd name="connsiteY6" fmla="*/ 200025 h 1228725"/>
            <a:gd name="connsiteX7" fmla="*/ 1138238 w 1238250"/>
            <a:gd name="connsiteY7" fmla="*/ 1219200 h 1228725"/>
            <a:gd name="connsiteX8" fmla="*/ 12404 w 1238250"/>
            <a:gd name="connsiteY8" fmla="*/ 1228725 h 1228725"/>
            <a:gd name="connsiteX9" fmla="*/ 0 w 1238250"/>
            <a:gd name="connsiteY9" fmla="*/ 1019175 h 1228725"/>
            <a:gd name="connsiteX0" fmla="*/ 9525 w 1247775"/>
            <a:gd name="connsiteY0" fmla="*/ 1019175 h 1228725"/>
            <a:gd name="connsiteX1" fmla="*/ 947738 w 1247775"/>
            <a:gd name="connsiteY1" fmla="*/ 1019175 h 1228725"/>
            <a:gd name="connsiteX2" fmla="*/ 947738 w 1247775"/>
            <a:gd name="connsiteY2" fmla="*/ 200025 h 1228725"/>
            <a:gd name="connsiteX3" fmla="*/ 847725 w 1247775"/>
            <a:gd name="connsiteY3" fmla="*/ 200025 h 1228725"/>
            <a:gd name="connsiteX4" fmla="*/ 1047750 w 1247775"/>
            <a:gd name="connsiteY4" fmla="*/ 0 h 1228725"/>
            <a:gd name="connsiteX5" fmla="*/ 1247775 w 1247775"/>
            <a:gd name="connsiteY5" fmla="*/ 200025 h 1228725"/>
            <a:gd name="connsiteX6" fmla="*/ 1147763 w 1247775"/>
            <a:gd name="connsiteY6" fmla="*/ 200025 h 1228725"/>
            <a:gd name="connsiteX7" fmla="*/ 1147763 w 1247775"/>
            <a:gd name="connsiteY7" fmla="*/ 1219200 h 1228725"/>
            <a:gd name="connsiteX8" fmla="*/ 0 w 1247775"/>
            <a:gd name="connsiteY8" fmla="*/ 1228725 h 1228725"/>
            <a:gd name="connsiteX9" fmla="*/ 9525 w 1247775"/>
            <a:gd name="connsiteY9" fmla="*/ 1019175 h 1228725"/>
            <a:gd name="connsiteX0" fmla="*/ 2215 w 1240465"/>
            <a:gd name="connsiteY0" fmla="*/ 1019175 h 1228725"/>
            <a:gd name="connsiteX1" fmla="*/ 940428 w 1240465"/>
            <a:gd name="connsiteY1" fmla="*/ 1019175 h 1228725"/>
            <a:gd name="connsiteX2" fmla="*/ 940428 w 1240465"/>
            <a:gd name="connsiteY2" fmla="*/ 200025 h 1228725"/>
            <a:gd name="connsiteX3" fmla="*/ 840415 w 1240465"/>
            <a:gd name="connsiteY3" fmla="*/ 200025 h 1228725"/>
            <a:gd name="connsiteX4" fmla="*/ 1040440 w 1240465"/>
            <a:gd name="connsiteY4" fmla="*/ 0 h 1228725"/>
            <a:gd name="connsiteX5" fmla="*/ 1240465 w 1240465"/>
            <a:gd name="connsiteY5" fmla="*/ 200025 h 1228725"/>
            <a:gd name="connsiteX6" fmla="*/ 1140453 w 1240465"/>
            <a:gd name="connsiteY6" fmla="*/ 200025 h 1228725"/>
            <a:gd name="connsiteX7" fmla="*/ 1140453 w 1240465"/>
            <a:gd name="connsiteY7" fmla="*/ 1219200 h 1228725"/>
            <a:gd name="connsiteX8" fmla="*/ 0 w 1240465"/>
            <a:gd name="connsiteY8" fmla="*/ 1228725 h 1228725"/>
            <a:gd name="connsiteX9" fmla="*/ 2215 w 1240465"/>
            <a:gd name="connsiteY9" fmla="*/ 1019175 h 12287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240465" h="1228725">
              <a:moveTo>
                <a:pt x="2215" y="1019175"/>
              </a:moveTo>
              <a:lnTo>
                <a:pt x="940428" y="1019175"/>
              </a:lnTo>
              <a:lnTo>
                <a:pt x="940428" y="200025"/>
              </a:lnTo>
              <a:lnTo>
                <a:pt x="840415" y="200025"/>
              </a:lnTo>
              <a:lnTo>
                <a:pt x="1040440" y="0"/>
              </a:lnTo>
              <a:lnTo>
                <a:pt x="1240465" y="200025"/>
              </a:lnTo>
              <a:lnTo>
                <a:pt x="1140453" y="200025"/>
              </a:lnTo>
              <a:lnTo>
                <a:pt x="1140453" y="1219200"/>
              </a:lnTo>
              <a:lnTo>
                <a:pt x="0" y="1228725"/>
              </a:lnTo>
              <a:cubicBezTo>
                <a:pt x="738" y="1158875"/>
                <a:pt x="1477" y="1089025"/>
                <a:pt x="2215" y="1019175"/>
              </a:cubicBez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57150</xdr:colOff>
      <xdr:row>9</xdr:row>
      <xdr:rowOff>266699</xdr:rowOff>
    </xdr:from>
    <xdr:to>
      <xdr:col>19</xdr:col>
      <xdr:colOff>485775</xdr:colOff>
      <xdr:row>13</xdr:row>
      <xdr:rowOff>314324</xdr:rowOff>
    </xdr:to>
    <xdr:sp macro="" textlink="">
      <xdr:nvSpPr>
        <xdr:cNvPr id="4" name="矢印: 下 3">
          <a:extLst>
            <a:ext uri="{FF2B5EF4-FFF2-40B4-BE49-F238E27FC236}">
              <a16:creationId xmlns:a16="http://schemas.microsoft.com/office/drawing/2014/main" id="{6F1CA530-D3B7-4C02-BCA4-457CE5F565C1}"/>
            </a:ext>
          </a:extLst>
        </xdr:cNvPr>
        <xdr:cNvSpPr/>
      </xdr:nvSpPr>
      <xdr:spPr>
        <a:xfrm rot="16200000">
          <a:off x="12420600" y="4238624"/>
          <a:ext cx="1647825" cy="4286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171451</xdr:colOff>
      <xdr:row>19</xdr:row>
      <xdr:rowOff>314325</xdr:rowOff>
    </xdr:from>
    <xdr:to>
      <xdr:col>14</xdr:col>
      <xdr:colOff>495301</xdr:colOff>
      <xdr:row>21</xdr:row>
      <xdr:rowOff>95250</xdr:rowOff>
    </xdr:to>
    <xdr:sp macro="" textlink="">
      <xdr:nvSpPr>
        <xdr:cNvPr id="5" name="正方形/長方形 4">
          <a:extLst>
            <a:ext uri="{FF2B5EF4-FFF2-40B4-BE49-F238E27FC236}">
              <a16:creationId xmlns:a16="http://schemas.microsoft.com/office/drawing/2014/main" id="{4B4BD347-B007-44D0-ACDD-1899D69C6D46}"/>
            </a:ext>
          </a:extLst>
        </xdr:cNvPr>
        <xdr:cNvSpPr/>
      </xdr:nvSpPr>
      <xdr:spPr>
        <a:xfrm>
          <a:off x="9439276" y="7677150"/>
          <a:ext cx="552450" cy="65722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a:t>①</a:t>
          </a:r>
        </a:p>
      </xdr:txBody>
    </xdr:sp>
    <xdr:clientData/>
  </xdr:twoCellAnchor>
  <xdr:twoCellAnchor>
    <xdr:from>
      <xdr:col>17</xdr:col>
      <xdr:colOff>476251</xdr:colOff>
      <xdr:row>21</xdr:row>
      <xdr:rowOff>76200</xdr:rowOff>
    </xdr:from>
    <xdr:to>
      <xdr:col>18</xdr:col>
      <xdr:colOff>228601</xdr:colOff>
      <xdr:row>23</xdr:row>
      <xdr:rowOff>95250</xdr:rowOff>
    </xdr:to>
    <xdr:sp macro="" textlink="">
      <xdr:nvSpPr>
        <xdr:cNvPr id="6" name="正方形/長方形 5">
          <a:extLst>
            <a:ext uri="{FF2B5EF4-FFF2-40B4-BE49-F238E27FC236}">
              <a16:creationId xmlns:a16="http://schemas.microsoft.com/office/drawing/2014/main" id="{035BE9F0-5745-4131-A262-FCDBBAB72B99}"/>
            </a:ext>
          </a:extLst>
        </xdr:cNvPr>
        <xdr:cNvSpPr/>
      </xdr:nvSpPr>
      <xdr:spPr>
        <a:xfrm>
          <a:off x="11849101" y="8315325"/>
          <a:ext cx="552450" cy="6667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a:t>②</a:t>
          </a:r>
        </a:p>
      </xdr:txBody>
    </xdr:sp>
    <xdr:clientData/>
  </xdr:twoCellAnchor>
  <xdr:twoCellAnchor>
    <xdr:from>
      <xdr:col>19</xdr:col>
      <xdr:colOff>38100</xdr:colOff>
      <xdr:row>13</xdr:row>
      <xdr:rowOff>266700</xdr:rowOff>
    </xdr:from>
    <xdr:to>
      <xdr:col>20</xdr:col>
      <xdr:colOff>38100</xdr:colOff>
      <xdr:row>15</xdr:row>
      <xdr:rowOff>238125</xdr:rowOff>
    </xdr:to>
    <xdr:sp macro="" textlink="">
      <xdr:nvSpPr>
        <xdr:cNvPr id="7" name="正方形/長方形 6">
          <a:extLst>
            <a:ext uri="{FF2B5EF4-FFF2-40B4-BE49-F238E27FC236}">
              <a16:creationId xmlns:a16="http://schemas.microsoft.com/office/drawing/2014/main" id="{81173E73-6716-4D67-B30C-4888E77162FD}"/>
            </a:ext>
          </a:extLst>
        </xdr:cNvPr>
        <xdr:cNvSpPr/>
      </xdr:nvSpPr>
      <xdr:spPr>
        <a:xfrm>
          <a:off x="13011150" y="5229225"/>
          <a:ext cx="552450" cy="77152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a:t>③</a:t>
          </a:r>
        </a:p>
      </xdr:txBody>
    </xdr:sp>
    <xdr:clientData/>
  </xdr:twoCellAnchor>
  <xdr:twoCellAnchor>
    <xdr:from>
      <xdr:col>14</xdr:col>
      <xdr:colOff>352425</xdr:colOff>
      <xdr:row>13</xdr:row>
      <xdr:rowOff>38100</xdr:rowOff>
    </xdr:from>
    <xdr:to>
      <xdr:col>14</xdr:col>
      <xdr:colOff>352425</xdr:colOff>
      <xdr:row>18</xdr:row>
      <xdr:rowOff>247650</xdr:rowOff>
    </xdr:to>
    <xdr:cxnSp macro="">
      <xdr:nvCxnSpPr>
        <xdr:cNvPr id="8" name="直線矢印コネクタ 7">
          <a:extLst>
            <a:ext uri="{FF2B5EF4-FFF2-40B4-BE49-F238E27FC236}">
              <a16:creationId xmlns:a16="http://schemas.microsoft.com/office/drawing/2014/main" id="{9A6EDA6E-4B43-451E-B113-E8A680533913}"/>
            </a:ext>
          </a:extLst>
        </xdr:cNvPr>
        <xdr:cNvCxnSpPr/>
      </xdr:nvCxnSpPr>
      <xdr:spPr>
        <a:xfrm>
          <a:off x="9848850" y="5000625"/>
          <a:ext cx="0" cy="2209800"/>
        </a:xfrm>
        <a:prstGeom prst="straightConnector1">
          <a:avLst/>
        </a:prstGeom>
        <a:ln>
          <a:solidFill>
            <a:srgbClr val="0000FF"/>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666750</xdr:colOff>
      <xdr:row>15</xdr:row>
      <xdr:rowOff>9526</xdr:rowOff>
    </xdr:from>
    <xdr:to>
      <xdr:col>16</xdr:col>
      <xdr:colOff>38100</xdr:colOff>
      <xdr:row>15</xdr:row>
      <xdr:rowOff>276226</xdr:rowOff>
    </xdr:to>
    <xdr:sp macro="" textlink="">
      <xdr:nvSpPr>
        <xdr:cNvPr id="9" name="正方形/長方形 8">
          <a:extLst>
            <a:ext uri="{FF2B5EF4-FFF2-40B4-BE49-F238E27FC236}">
              <a16:creationId xmlns:a16="http://schemas.microsoft.com/office/drawing/2014/main" id="{EB2BEE49-065C-4AAB-B843-69A0B48A3A59}"/>
            </a:ext>
          </a:extLst>
        </xdr:cNvPr>
        <xdr:cNvSpPr/>
      </xdr:nvSpPr>
      <xdr:spPr>
        <a:xfrm>
          <a:off x="9201150" y="5772151"/>
          <a:ext cx="1238250" cy="2667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solidFill>
                <a:srgbClr val="FF0000"/>
              </a:solidFill>
            </a:rPr>
            <a:t>８割交付の場合</a:t>
          </a:r>
          <a:endParaRPr kumimoji="1" lang="en-US" altLang="ja-JP" sz="1050">
            <a:solidFill>
              <a:srgbClr val="FF0000"/>
            </a:solidFill>
          </a:endParaRPr>
        </a:p>
      </xdr:txBody>
    </xdr:sp>
    <xdr:clientData/>
  </xdr:twoCellAnchor>
  <xdr:twoCellAnchor>
    <xdr:from>
      <xdr:col>18</xdr:col>
      <xdr:colOff>359972</xdr:colOff>
      <xdr:row>22</xdr:row>
      <xdr:rowOff>188588</xdr:rowOff>
    </xdr:from>
    <xdr:to>
      <xdr:col>21</xdr:col>
      <xdr:colOff>668022</xdr:colOff>
      <xdr:row>27</xdr:row>
      <xdr:rowOff>6371</xdr:rowOff>
    </xdr:to>
    <xdr:sp macro="" textlink="">
      <xdr:nvSpPr>
        <xdr:cNvPr id="10" name="四角形: 角を丸くする 9">
          <a:extLst>
            <a:ext uri="{FF2B5EF4-FFF2-40B4-BE49-F238E27FC236}">
              <a16:creationId xmlns:a16="http://schemas.microsoft.com/office/drawing/2014/main" id="{E393568B-6C36-4CD0-A096-8F78FCFB4B15}"/>
            </a:ext>
          </a:extLst>
        </xdr:cNvPr>
        <xdr:cNvSpPr/>
      </xdr:nvSpPr>
      <xdr:spPr>
        <a:xfrm>
          <a:off x="12532922" y="8694413"/>
          <a:ext cx="2613100" cy="129415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　広域化前後で交付金が減ったと思われる組織もあるかもしれませんが、広域組織の会計は</a:t>
          </a:r>
          <a:r>
            <a:rPr kumimoji="1" lang="en-US" altLang="ja-JP" sz="1200"/>
            <a:t>1</a:t>
          </a:r>
          <a:r>
            <a:rPr kumimoji="1" lang="ja-JP" altLang="en-US" sz="1200"/>
            <a:t>つの財布と考えてください。</a:t>
          </a:r>
        </a:p>
      </xdr:txBody>
    </xdr:sp>
    <xdr:clientData/>
  </xdr:twoCellAnchor>
  <xdr:twoCellAnchor editAs="oneCell">
    <xdr:from>
      <xdr:col>18</xdr:col>
      <xdr:colOff>227135</xdr:colOff>
      <xdr:row>21</xdr:row>
      <xdr:rowOff>241788</xdr:rowOff>
    </xdr:from>
    <xdr:to>
      <xdr:col>19</xdr:col>
      <xdr:colOff>57978</xdr:colOff>
      <xdr:row>23</xdr:row>
      <xdr:rowOff>226497</xdr:rowOff>
    </xdr:to>
    <xdr:pic>
      <xdr:nvPicPr>
        <xdr:cNvPr id="11" name="図 10">
          <a:extLst>
            <a:ext uri="{FF2B5EF4-FFF2-40B4-BE49-F238E27FC236}">
              <a16:creationId xmlns:a16="http://schemas.microsoft.com/office/drawing/2014/main" id="{7EE92B8A-4E17-4FEE-BBDE-F4CE4DB33206}"/>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foregroundMark x1="51563" y1="35938" x2="68750" y2="35938"/>
                    </a14:backgroundRemoval>
                  </a14:imgEffect>
                </a14:imgLayer>
              </a14:imgProps>
            </a:ext>
            <a:ext uri="{28A0092B-C50C-407E-A947-70E740481C1C}">
              <a14:useLocalDpi xmlns:a14="http://schemas.microsoft.com/office/drawing/2010/main" val="0"/>
            </a:ext>
          </a:extLst>
        </a:blip>
        <a:stretch>
          <a:fillRect/>
        </a:stretch>
      </xdr:blipFill>
      <xdr:spPr>
        <a:xfrm>
          <a:off x="12400085" y="8480913"/>
          <a:ext cx="630943" cy="6324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571500</xdr:colOff>
      <xdr:row>20</xdr:row>
      <xdr:rowOff>114300</xdr:rowOff>
    </xdr:from>
    <xdr:to>
      <xdr:col>13</xdr:col>
      <xdr:colOff>180975</xdr:colOff>
      <xdr:row>20</xdr:row>
      <xdr:rowOff>390525</xdr:rowOff>
    </xdr:to>
    <xdr:sp macro="" textlink="">
      <xdr:nvSpPr>
        <xdr:cNvPr id="2" name="矢印: 下 1">
          <a:extLst>
            <a:ext uri="{FF2B5EF4-FFF2-40B4-BE49-F238E27FC236}">
              <a16:creationId xmlns:a16="http://schemas.microsoft.com/office/drawing/2014/main" id="{4E72FB33-7692-4F1E-A015-2E441CBA8637}"/>
            </a:ext>
          </a:extLst>
        </xdr:cNvPr>
        <xdr:cNvSpPr/>
      </xdr:nvSpPr>
      <xdr:spPr>
        <a:xfrm>
          <a:off x="8143875" y="7867650"/>
          <a:ext cx="1304925" cy="2762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216876</xdr:colOff>
      <xdr:row>20</xdr:row>
      <xdr:rowOff>228600</xdr:rowOff>
    </xdr:from>
    <xdr:to>
      <xdr:col>17</xdr:col>
      <xdr:colOff>485774</xdr:colOff>
      <xdr:row>23</xdr:row>
      <xdr:rowOff>333375</xdr:rowOff>
    </xdr:to>
    <xdr:sp macro="" textlink="">
      <xdr:nvSpPr>
        <xdr:cNvPr id="3" name="矢印: 上向き折線 2">
          <a:extLst>
            <a:ext uri="{FF2B5EF4-FFF2-40B4-BE49-F238E27FC236}">
              <a16:creationId xmlns:a16="http://schemas.microsoft.com/office/drawing/2014/main" id="{89D6B3B8-D8D6-42C5-B905-6600B33F2CD0}"/>
            </a:ext>
          </a:extLst>
        </xdr:cNvPr>
        <xdr:cNvSpPr/>
      </xdr:nvSpPr>
      <xdr:spPr>
        <a:xfrm>
          <a:off x="10618176" y="7981950"/>
          <a:ext cx="1240448" cy="1228725"/>
        </a:xfrm>
        <a:custGeom>
          <a:avLst/>
          <a:gdLst>
            <a:gd name="connsiteX0" fmla="*/ 0 w 800100"/>
            <a:gd name="connsiteY0" fmla="*/ 1019175 h 1219200"/>
            <a:gd name="connsiteX1" fmla="*/ 500063 w 800100"/>
            <a:gd name="connsiteY1" fmla="*/ 1019175 h 1219200"/>
            <a:gd name="connsiteX2" fmla="*/ 500063 w 800100"/>
            <a:gd name="connsiteY2" fmla="*/ 200025 h 1219200"/>
            <a:gd name="connsiteX3" fmla="*/ 400050 w 800100"/>
            <a:gd name="connsiteY3" fmla="*/ 200025 h 1219200"/>
            <a:gd name="connsiteX4" fmla="*/ 600075 w 800100"/>
            <a:gd name="connsiteY4" fmla="*/ 0 h 1219200"/>
            <a:gd name="connsiteX5" fmla="*/ 800100 w 800100"/>
            <a:gd name="connsiteY5" fmla="*/ 200025 h 1219200"/>
            <a:gd name="connsiteX6" fmla="*/ 700088 w 800100"/>
            <a:gd name="connsiteY6" fmla="*/ 200025 h 1219200"/>
            <a:gd name="connsiteX7" fmla="*/ 700088 w 800100"/>
            <a:gd name="connsiteY7" fmla="*/ 1219200 h 1219200"/>
            <a:gd name="connsiteX8" fmla="*/ 0 w 800100"/>
            <a:gd name="connsiteY8" fmla="*/ 1219200 h 1219200"/>
            <a:gd name="connsiteX9" fmla="*/ 0 w 800100"/>
            <a:gd name="connsiteY9" fmla="*/ 1019175 h 1219200"/>
            <a:gd name="connsiteX0" fmla="*/ 0 w 1238250"/>
            <a:gd name="connsiteY0" fmla="*/ 1019175 h 1219200"/>
            <a:gd name="connsiteX1" fmla="*/ 938213 w 1238250"/>
            <a:gd name="connsiteY1" fmla="*/ 1019175 h 1219200"/>
            <a:gd name="connsiteX2" fmla="*/ 938213 w 1238250"/>
            <a:gd name="connsiteY2" fmla="*/ 200025 h 1219200"/>
            <a:gd name="connsiteX3" fmla="*/ 838200 w 1238250"/>
            <a:gd name="connsiteY3" fmla="*/ 200025 h 1219200"/>
            <a:gd name="connsiteX4" fmla="*/ 1038225 w 1238250"/>
            <a:gd name="connsiteY4" fmla="*/ 0 h 1219200"/>
            <a:gd name="connsiteX5" fmla="*/ 1238250 w 1238250"/>
            <a:gd name="connsiteY5" fmla="*/ 200025 h 1219200"/>
            <a:gd name="connsiteX6" fmla="*/ 1138238 w 1238250"/>
            <a:gd name="connsiteY6" fmla="*/ 200025 h 1219200"/>
            <a:gd name="connsiteX7" fmla="*/ 1138238 w 1238250"/>
            <a:gd name="connsiteY7" fmla="*/ 1219200 h 1219200"/>
            <a:gd name="connsiteX8" fmla="*/ 438150 w 1238250"/>
            <a:gd name="connsiteY8" fmla="*/ 1219200 h 1219200"/>
            <a:gd name="connsiteX9" fmla="*/ 0 w 1238250"/>
            <a:gd name="connsiteY9" fmla="*/ 1019175 h 1219200"/>
            <a:gd name="connsiteX0" fmla="*/ 9525 w 1247775"/>
            <a:gd name="connsiteY0" fmla="*/ 1019175 h 1219200"/>
            <a:gd name="connsiteX1" fmla="*/ 947738 w 1247775"/>
            <a:gd name="connsiteY1" fmla="*/ 1019175 h 1219200"/>
            <a:gd name="connsiteX2" fmla="*/ 947738 w 1247775"/>
            <a:gd name="connsiteY2" fmla="*/ 200025 h 1219200"/>
            <a:gd name="connsiteX3" fmla="*/ 847725 w 1247775"/>
            <a:gd name="connsiteY3" fmla="*/ 200025 h 1219200"/>
            <a:gd name="connsiteX4" fmla="*/ 1047750 w 1247775"/>
            <a:gd name="connsiteY4" fmla="*/ 0 h 1219200"/>
            <a:gd name="connsiteX5" fmla="*/ 1247775 w 1247775"/>
            <a:gd name="connsiteY5" fmla="*/ 200025 h 1219200"/>
            <a:gd name="connsiteX6" fmla="*/ 1147763 w 1247775"/>
            <a:gd name="connsiteY6" fmla="*/ 200025 h 1219200"/>
            <a:gd name="connsiteX7" fmla="*/ 1147763 w 1247775"/>
            <a:gd name="connsiteY7" fmla="*/ 1219200 h 1219200"/>
            <a:gd name="connsiteX8" fmla="*/ 0 w 1247775"/>
            <a:gd name="connsiteY8" fmla="*/ 1219200 h 1219200"/>
            <a:gd name="connsiteX9" fmla="*/ 9525 w 1247775"/>
            <a:gd name="connsiteY9" fmla="*/ 1019175 h 1219200"/>
            <a:gd name="connsiteX0" fmla="*/ 9525 w 1247775"/>
            <a:gd name="connsiteY0" fmla="*/ 1019175 h 1228725"/>
            <a:gd name="connsiteX1" fmla="*/ 947738 w 1247775"/>
            <a:gd name="connsiteY1" fmla="*/ 1019175 h 1228725"/>
            <a:gd name="connsiteX2" fmla="*/ 947738 w 1247775"/>
            <a:gd name="connsiteY2" fmla="*/ 200025 h 1228725"/>
            <a:gd name="connsiteX3" fmla="*/ 847725 w 1247775"/>
            <a:gd name="connsiteY3" fmla="*/ 200025 h 1228725"/>
            <a:gd name="connsiteX4" fmla="*/ 1047750 w 1247775"/>
            <a:gd name="connsiteY4" fmla="*/ 0 h 1228725"/>
            <a:gd name="connsiteX5" fmla="*/ 1247775 w 1247775"/>
            <a:gd name="connsiteY5" fmla="*/ 200025 h 1228725"/>
            <a:gd name="connsiteX6" fmla="*/ 1147763 w 1247775"/>
            <a:gd name="connsiteY6" fmla="*/ 200025 h 1228725"/>
            <a:gd name="connsiteX7" fmla="*/ 1147763 w 1247775"/>
            <a:gd name="connsiteY7" fmla="*/ 1219200 h 1228725"/>
            <a:gd name="connsiteX8" fmla="*/ 0 w 1247775"/>
            <a:gd name="connsiteY8" fmla="*/ 1228725 h 1228725"/>
            <a:gd name="connsiteX9" fmla="*/ 9525 w 1247775"/>
            <a:gd name="connsiteY9" fmla="*/ 1019175 h 1228725"/>
            <a:gd name="connsiteX0" fmla="*/ 0 w 1238250"/>
            <a:gd name="connsiteY0" fmla="*/ 1019175 h 1228725"/>
            <a:gd name="connsiteX1" fmla="*/ 938213 w 1238250"/>
            <a:gd name="connsiteY1" fmla="*/ 1019175 h 1228725"/>
            <a:gd name="connsiteX2" fmla="*/ 938213 w 1238250"/>
            <a:gd name="connsiteY2" fmla="*/ 200025 h 1228725"/>
            <a:gd name="connsiteX3" fmla="*/ 838200 w 1238250"/>
            <a:gd name="connsiteY3" fmla="*/ 200025 h 1228725"/>
            <a:gd name="connsiteX4" fmla="*/ 1038225 w 1238250"/>
            <a:gd name="connsiteY4" fmla="*/ 0 h 1228725"/>
            <a:gd name="connsiteX5" fmla="*/ 1238250 w 1238250"/>
            <a:gd name="connsiteY5" fmla="*/ 200025 h 1228725"/>
            <a:gd name="connsiteX6" fmla="*/ 1138238 w 1238250"/>
            <a:gd name="connsiteY6" fmla="*/ 200025 h 1228725"/>
            <a:gd name="connsiteX7" fmla="*/ 1138238 w 1238250"/>
            <a:gd name="connsiteY7" fmla="*/ 1219200 h 1228725"/>
            <a:gd name="connsiteX8" fmla="*/ 12404 w 1238250"/>
            <a:gd name="connsiteY8" fmla="*/ 1228725 h 1228725"/>
            <a:gd name="connsiteX9" fmla="*/ 0 w 1238250"/>
            <a:gd name="connsiteY9" fmla="*/ 1019175 h 1228725"/>
            <a:gd name="connsiteX0" fmla="*/ 9525 w 1247775"/>
            <a:gd name="connsiteY0" fmla="*/ 1019175 h 1228725"/>
            <a:gd name="connsiteX1" fmla="*/ 947738 w 1247775"/>
            <a:gd name="connsiteY1" fmla="*/ 1019175 h 1228725"/>
            <a:gd name="connsiteX2" fmla="*/ 947738 w 1247775"/>
            <a:gd name="connsiteY2" fmla="*/ 200025 h 1228725"/>
            <a:gd name="connsiteX3" fmla="*/ 847725 w 1247775"/>
            <a:gd name="connsiteY3" fmla="*/ 200025 h 1228725"/>
            <a:gd name="connsiteX4" fmla="*/ 1047750 w 1247775"/>
            <a:gd name="connsiteY4" fmla="*/ 0 h 1228725"/>
            <a:gd name="connsiteX5" fmla="*/ 1247775 w 1247775"/>
            <a:gd name="connsiteY5" fmla="*/ 200025 h 1228725"/>
            <a:gd name="connsiteX6" fmla="*/ 1147763 w 1247775"/>
            <a:gd name="connsiteY6" fmla="*/ 200025 h 1228725"/>
            <a:gd name="connsiteX7" fmla="*/ 1147763 w 1247775"/>
            <a:gd name="connsiteY7" fmla="*/ 1219200 h 1228725"/>
            <a:gd name="connsiteX8" fmla="*/ 0 w 1247775"/>
            <a:gd name="connsiteY8" fmla="*/ 1228725 h 1228725"/>
            <a:gd name="connsiteX9" fmla="*/ 9525 w 1247775"/>
            <a:gd name="connsiteY9" fmla="*/ 1019175 h 1228725"/>
            <a:gd name="connsiteX0" fmla="*/ 2215 w 1240465"/>
            <a:gd name="connsiteY0" fmla="*/ 1019175 h 1228725"/>
            <a:gd name="connsiteX1" fmla="*/ 940428 w 1240465"/>
            <a:gd name="connsiteY1" fmla="*/ 1019175 h 1228725"/>
            <a:gd name="connsiteX2" fmla="*/ 940428 w 1240465"/>
            <a:gd name="connsiteY2" fmla="*/ 200025 h 1228725"/>
            <a:gd name="connsiteX3" fmla="*/ 840415 w 1240465"/>
            <a:gd name="connsiteY3" fmla="*/ 200025 h 1228725"/>
            <a:gd name="connsiteX4" fmla="*/ 1040440 w 1240465"/>
            <a:gd name="connsiteY4" fmla="*/ 0 h 1228725"/>
            <a:gd name="connsiteX5" fmla="*/ 1240465 w 1240465"/>
            <a:gd name="connsiteY5" fmla="*/ 200025 h 1228725"/>
            <a:gd name="connsiteX6" fmla="*/ 1140453 w 1240465"/>
            <a:gd name="connsiteY6" fmla="*/ 200025 h 1228725"/>
            <a:gd name="connsiteX7" fmla="*/ 1140453 w 1240465"/>
            <a:gd name="connsiteY7" fmla="*/ 1219200 h 1228725"/>
            <a:gd name="connsiteX8" fmla="*/ 0 w 1240465"/>
            <a:gd name="connsiteY8" fmla="*/ 1228725 h 1228725"/>
            <a:gd name="connsiteX9" fmla="*/ 2215 w 1240465"/>
            <a:gd name="connsiteY9" fmla="*/ 1019175 h 12287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240465" h="1228725">
              <a:moveTo>
                <a:pt x="2215" y="1019175"/>
              </a:moveTo>
              <a:lnTo>
                <a:pt x="940428" y="1019175"/>
              </a:lnTo>
              <a:lnTo>
                <a:pt x="940428" y="200025"/>
              </a:lnTo>
              <a:lnTo>
                <a:pt x="840415" y="200025"/>
              </a:lnTo>
              <a:lnTo>
                <a:pt x="1040440" y="0"/>
              </a:lnTo>
              <a:lnTo>
                <a:pt x="1240465" y="200025"/>
              </a:lnTo>
              <a:lnTo>
                <a:pt x="1140453" y="200025"/>
              </a:lnTo>
              <a:lnTo>
                <a:pt x="1140453" y="1219200"/>
              </a:lnTo>
              <a:lnTo>
                <a:pt x="0" y="1228725"/>
              </a:lnTo>
              <a:cubicBezTo>
                <a:pt x="738" y="1158875"/>
                <a:pt x="1477" y="1089025"/>
                <a:pt x="2215" y="1019175"/>
              </a:cubicBez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57150</xdr:colOff>
      <xdr:row>9</xdr:row>
      <xdr:rowOff>266699</xdr:rowOff>
    </xdr:from>
    <xdr:to>
      <xdr:col>19</xdr:col>
      <xdr:colOff>485775</xdr:colOff>
      <xdr:row>13</xdr:row>
      <xdr:rowOff>314324</xdr:rowOff>
    </xdr:to>
    <xdr:sp macro="" textlink="">
      <xdr:nvSpPr>
        <xdr:cNvPr id="4" name="矢印: 下 3">
          <a:extLst>
            <a:ext uri="{FF2B5EF4-FFF2-40B4-BE49-F238E27FC236}">
              <a16:creationId xmlns:a16="http://schemas.microsoft.com/office/drawing/2014/main" id="{F5CBB3EE-F5EE-4CEC-A09D-1AB1E061117C}"/>
            </a:ext>
          </a:extLst>
        </xdr:cNvPr>
        <xdr:cNvSpPr/>
      </xdr:nvSpPr>
      <xdr:spPr>
        <a:xfrm rot="16200000">
          <a:off x="12420600" y="4229099"/>
          <a:ext cx="1647825" cy="4286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171451</xdr:colOff>
      <xdr:row>19</xdr:row>
      <xdr:rowOff>314325</xdr:rowOff>
    </xdr:from>
    <xdr:to>
      <xdr:col>14</xdr:col>
      <xdr:colOff>495301</xdr:colOff>
      <xdr:row>21</xdr:row>
      <xdr:rowOff>95250</xdr:rowOff>
    </xdr:to>
    <xdr:sp macro="" textlink="">
      <xdr:nvSpPr>
        <xdr:cNvPr id="5" name="正方形/長方形 4">
          <a:extLst>
            <a:ext uri="{FF2B5EF4-FFF2-40B4-BE49-F238E27FC236}">
              <a16:creationId xmlns:a16="http://schemas.microsoft.com/office/drawing/2014/main" id="{717CE4B6-6685-4D12-9D0E-EAA6A9E34A6D}"/>
            </a:ext>
          </a:extLst>
        </xdr:cNvPr>
        <xdr:cNvSpPr/>
      </xdr:nvSpPr>
      <xdr:spPr>
        <a:xfrm>
          <a:off x="9439276" y="7667625"/>
          <a:ext cx="552450" cy="65722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a:t>①</a:t>
          </a:r>
        </a:p>
      </xdr:txBody>
    </xdr:sp>
    <xdr:clientData/>
  </xdr:twoCellAnchor>
  <xdr:twoCellAnchor>
    <xdr:from>
      <xdr:col>17</xdr:col>
      <xdr:colOff>476251</xdr:colOff>
      <xdr:row>21</xdr:row>
      <xdr:rowOff>76200</xdr:rowOff>
    </xdr:from>
    <xdr:to>
      <xdr:col>18</xdr:col>
      <xdr:colOff>228601</xdr:colOff>
      <xdr:row>23</xdr:row>
      <xdr:rowOff>95250</xdr:rowOff>
    </xdr:to>
    <xdr:sp macro="" textlink="">
      <xdr:nvSpPr>
        <xdr:cNvPr id="6" name="正方形/長方形 5">
          <a:extLst>
            <a:ext uri="{FF2B5EF4-FFF2-40B4-BE49-F238E27FC236}">
              <a16:creationId xmlns:a16="http://schemas.microsoft.com/office/drawing/2014/main" id="{DBC5C404-D654-488D-B192-DB2ABA957509}"/>
            </a:ext>
          </a:extLst>
        </xdr:cNvPr>
        <xdr:cNvSpPr/>
      </xdr:nvSpPr>
      <xdr:spPr>
        <a:xfrm>
          <a:off x="11849101" y="8305800"/>
          <a:ext cx="552450" cy="6667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a:t>②</a:t>
          </a:r>
        </a:p>
      </xdr:txBody>
    </xdr:sp>
    <xdr:clientData/>
  </xdr:twoCellAnchor>
  <xdr:twoCellAnchor>
    <xdr:from>
      <xdr:col>19</xdr:col>
      <xdr:colOff>38100</xdr:colOff>
      <xdr:row>13</xdr:row>
      <xdr:rowOff>266700</xdr:rowOff>
    </xdr:from>
    <xdr:to>
      <xdr:col>20</xdr:col>
      <xdr:colOff>38100</xdr:colOff>
      <xdr:row>15</xdr:row>
      <xdr:rowOff>238125</xdr:rowOff>
    </xdr:to>
    <xdr:sp macro="" textlink="">
      <xdr:nvSpPr>
        <xdr:cNvPr id="7" name="正方形/長方形 6">
          <a:extLst>
            <a:ext uri="{FF2B5EF4-FFF2-40B4-BE49-F238E27FC236}">
              <a16:creationId xmlns:a16="http://schemas.microsoft.com/office/drawing/2014/main" id="{D1238C2B-55E1-4F80-8CEE-E9B1FD8E2E46}"/>
            </a:ext>
          </a:extLst>
        </xdr:cNvPr>
        <xdr:cNvSpPr/>
      </xdr:nvSpPr>
      <xdr:spPr>
        <a:xfrm>
          <a:off x="13011150" y="5219700"/>
          <a:ext cx="552450" cy="77152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a:t>③</a:t>
          </a:r>
        </a:p>
      </xdr:txBody>
    </xdr:sp>
    <xdr:clientData/>
  </xdr:twoCellAnchor>
  <xdr:twoCellAnchor>
    <xdr:from>
      <xdr:col>14</xdr:col>
      <xdr:colOff>352425</xdr:colOff>
      <xdr:row>13</xdr:row>
      <xdr:rowOff>38100</xdr:rowOff>
    </xdr:from>
    <xdr:to>
      <xdr:col>14</xdr:col>
      <xdr:colOff>352425</xdr:colOff>
      <xdr:row>18</xdr:row>
      <xdr:rowOff>247650</xdr:rowOff>
    </xdr:to>
    <xdr:cxnSp macro="">
      <xdr:nvCxnSpPr>
        <xdr:cNvPr id="8" name="直線矢印コネクタ 7">
          <a:extLst>
            <a:ext uri="{FF2B5EF4-FFF2-40B4-BE49-F238E27FC236}">
              <a16:creationId xmlns:a16="http://schemas.microsoft.com/office/drawing/2014/main" id="{29AD821B-52E2-4B1A-9F8C-D097891570D7}"/>
            </a:ext>
          </a:extLst>
        </xdr:cNvPr>
        <xdr:cNvCxnSpPr/>
      </xdr:nvCxnSpPr>
      <xdr:spPr>
        <a:xfrm>
          <a:off x="9848850" y="4991100"/>
          <a:ext cx="0" cy="2209800"/>
        </a:xfrm>
        <a:prstGeom prst="straightConnector1">
          <a:avLst/>
        </a:prstGeom>
        <a:ln>
          <a:solidFill>
            <a:srgbClr val="0000FF"/>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666750</xdr:colOff>
      <xdr:row>15</xdr:row>
      <xdr:rowOff>9526</xdr:rowOff>
    </xdr:from>
    <xdr:to>
      <xdr:col>16</xdr:col>
      <xdr:colOff>38100</xdr:colOff>
      <xdr:row>15</xdr:row>
      <xdr:rowOff>276226</xdr:rowOff>
    </xdr:to>
    <xdr:sp macro="" textlink="">
      <xdr:nvSpPr>
        <xdr:cNvPr id="9" name="正方形/長方形 8">
          <a:extLst>
            <a:ext uri="{FF2B5EF4-FFF2-40B4-BE49-F238E27FC236}">
              <a16:creationId xmlns:a16="http://schemas.microsoft.com/office/drawing/2014/main" id="{437C3C10-19ED-4277-8325-472B5B9B5E37}"/>
            </a:ext>
          </a:extLst>
        </xdr:cNvPr>
        <xdr:cNvSpPr/>
      </xdr:nvSpPr>
      <xdr:spPr>
        <a:xfrm>
          <a:off x="9201150" y="5762626"/>
          <a:ext cx="1238250" cy="2667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a:solidFill>
                <a:srgbClr val="FF0000"/>
              </a:solidFill>
            </a:rPr>
            <a:t>８割交付の場合</a:t>
          </a:r>
          <a:endParaRPr kumimoji="1" lang="en-US" altLang="ja-JP" sz="1050">
            <a:solidFill>
              <a:srgbClr val="FF0000"/>
            </a:solidFill>
          </a:endParaRPr>
        </a:p>
      </xdr:txBody>
    </xdr:sp>
    <xdr:clientData/>
  </xdr:twoCellAnchor>
  <xdr:twoCellAnchor>
    <xdr:from>
      <xdr:col>18</xdr:col>
      <xdr:colOff>447578</xdr:colOff>
      <xdr:row>21</xdr:row>
      <xdr:rowOff>218852</xdr:rowOff>
    </xdr:from>
    <xdr:to>
      <xdr:col>22</xdr:col>
      <xdr:colOff>57978</xdr:colOff>
      <xdr:row>26</xdr:row>
      <xdr:rowOff>16566</xdr:rowOff>
    </xdr:to>
    <xdr:sp macro="" textlink="">
      <xdr:nvSpPr>
        <xdr:cNvPr id="10" name="四角形: 角を丸くする 9">
          <a:extLst>
            <a:ext uri="{FF2B5EF4-FFF2-40B4-BE49-F238E27FC236}">
              <a16:creationId xmlns:a16="http://schemas.microsoft.com/office/drawing/2014/main" id="{B80BF4FD-9DDE-5B61-FD15-2453078E8E64}"/>
            </a:ext>
          </a:extLst>
        </xdr:cNvPr>
        <xdr:cNvSpPr/>
      </xdr:nvSpPr>
      <xdr:spPr>
        <a:xfrm>
          <a:off x="12639578" y="8410352"/>
          <a:ext cx="2608704" cy="130514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　広域化前後で交付金が減ったと思われる組織もあるかもしれませんが、広域組織の会計は</a:t>
          </a:r>
          <a:r>
            <a:rPr kumimoji="1" lang="en-US" altLang="ja-JP" sz="1200"/>
            <a:t>1</a:t>
          </a:r>
          <a:r>
            <a:rPr kumimoji="1" lang="ja-JP" altLang="en-US" sz="1200"/>
            <a:t>つの財布と考えてください。</a:t>
          </a:r>
        </a:p>
      </xdr:txBody>
    </xdr:sp>
    <xdr:clientData/>
  </xdr:twoCellAnchor>
  <xdr:twoCellAnchor editAs="oneCell">
    <xdr:from>
      <xdr:col>18</xdr:col>
      <xdr:colOff>314741</xdr:colOff>
      <xdr:row>21</xdr:row>
      <xdr:rowOff>8283</xdr:rowOff>
    </xdr:from>
    <xdr:to>
      <xdr:col>19</xdr:col>
      <xdr:colOff>140806</xdr:colOff>
      <xdr:row>22</xdr:row>
      <xdr:rowOff>372718</xdr:rowOff>
    </xdr:to>
    <xdr:pic>
      <xdr:nvPicPr>
        <xdr:cNvPr id="11" name="図 10">
          <a:extLst>
            <a:ext uri="{FF2B5EF4-FFF2-40B4-BE49-F238E27FC236}">
              <a16:creationId xmlns:a16="http://schemas.microsoft.com/office/drawing/2014/main" id="{2CB9452C-D41E-71B8-7CF1-90D4AA04B453}"/>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foregroundMark x1="51563" y1="35938" x2="68750" y2="35938"/>
                    </a14:backgroundRemoval>
                  </a14:imgEffect>
                </a14:imgLayer>
              </a14:imgProps>
            </a:ext>
            <a:ext uri="{28A0092B-C50C-407E-A947-70E740481C1C}">
              <a14:useLocalDpi xmlns:a14="http://schemas.microsoft.com/office/drawing/2010/main" val="0"/>
            </a:ext>
          </a:extLst>
        </a:blip>
        <a:stretch>
          <a:fillRect/>
        </a:stretch>
      </xdr:blipFill>
      <xdr:spPr>
        <a:xfrm>
          <a:off x="12506741" y="8199783"/>
          <a:ext cx="629478" cy="62947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BDFC2-6A9E-49A0-BD43-EDAE066D0AB2}">
  <sheetPr>
    <pageSetUpPr fitToPage="1"/>
  </sheetPr>
  <dimension ref="A2:N44"/>
  <sheetViews>
    <sheetView workbookViewId="0">
      <selection activeCell="P8" sqref="P8"/>
    </sheetView>
  </sheetViews>
  <sheetFormatPr defaultRowHeight="18.75" x14ac:dyDescent="0.4"/>
  <cols>
    <col min="1" max="1" width="9" style="2"/>
    <col min="2" max="2" width="4.625" customWidth="1"/>
    <col min="3" max="3" width="28.625" customWidth="1"/>
    <col min="4" max="4" width="13.625" customWidth="1"/>
    <col min="5" max="5" width="4.625" customWidth="1"/>
    <col min="6" max="6" width="2.625" style="2" customWidth="1"/>
    <col min="7" max="7" width="4.625" customWidth="1"/>
    <col min="8" max="8" width="4.625" style="1" customWidth="1"/>
    <col min="9" max="9" width="4.625" customWidth="1"/>
    <col min="10" max="10" width="3.625" style="2" customWidth="1"/>
    <col min="11" max="11" width="4.625" customWidth="1"/>
    <col min="12" max="14" width="12.625" customWidth="1"/>
  </cols>
  <sheetData>
    <row r="2" spans="1:14" ht="24.95" customHeight="1" x14ac:dyDescent="0.4">
      <c r="B2" s="19" t="s">
        <v>0</v>
      </c>
      <c r="C2" s="19" t="s">
        <v>1</v>
      </c>
      <c r="D2" s="21" t="s">
        <v>55</v>
      </c>
      <c r="E2" s="107" t="s">
        <v>47</v>
      </c>
      <c r="F2" s="108"/>
      <c r="G2" s="108"/>
      <c r="H2" s="108"/>
      <c r="I2" s="108"/>
      <c r="J2" s="108"/>
      <c r="K2" s="109"/>
      <c r="L2" s="19" t="s">
        <v>44</v>
      </c>
      <c r="M2" s="19" t="s">
        <v>45</v>
      </c>
      <c r="N2" s="19" t="s">
        <v>46</v>
      </c>
    </row>
    <row r="3" spans="1:14" ht="24.95" customHeight="1" x14ac:dyDescent="0.4">
      <c r="B3" s="9">
        <v>1</v>
      </c>
      <c r="C3" s="9" t="s">
        <v>2</v>
      </c>
      <c r="D3" s="43">
        <v>75005</v>
      </c>
      <c r="E3" s="15" t="s">
        <v>49</v>
      </c>
      <c r="F3" s="16">
        <v>1</v>
      </c>
      <c r="G3" s="3" t="s">
        <v>48</v>
      </c>
      <c r="H3" s="4" t="s">
        <v>50</v>
      </c>
      <c r="I3" s="4" t="s">
        <v>49</v>
      </c>
      <c r="J3" s="16">
        <v>6</v>
      </c>
      <c r="K3" s="5" t="s">
        <v>48</v>
      </c>
      <c r="L3" s="23" t="s">
        <v>51</v>
      </c>
      <c r="M3" s="23" t="s">
        <v>51</v>
      </c>
      <c r="N3" s="23" t="s">
        <v>51</v>
      </c>
    </row>
    <row r="4" spans="1:14" ht="24.95" customHeight="1" x14ac:dyDescent="0.4">
      <c r="B4" s="9">
        <v>2</v>
      </c>
      <c r="C4" s="9" t="s">
        <v>3</v>
      </c>
      <c r="D4" s="44">
        <v>15544</v>
      </c>
      <c r="E4" s="11" t="s">
        <v>49</v>
      </c>
      <c r="F4" s="17">
        <v>1</v>
      </c>
      <c r="G4" s="13" t="s">
        <v>48</v>
      </c>
      <c r="H4" s="12" t="s">
        <v>50</v>
      </c>
      <c r="I4" s="12" t="s">
        <v>49</v>
      </c>
      <c r="J4" s="17">
        <v>6</v>
      </c>
      <c r="K4" s="14" t="s">
        <v>48</v>
      </c>
      <c r="L4" s="23" t="s">
        <v>51</v>
      </c>
      <c r="M4" s="23" t="s">
        <v>51</v>
      </c>
      <c r="N4" s="23" t="s">
        <v>51</v>
      </c>
    </row>
    <row r="5" spans="1:14" ht="24.95" customHeight="1" x14ac:dyDescent="0.4">
      <c r="B5" s="9">
        <v>3</v>
      </c>
      <c r="C5" s="9" t="s">
        <v>4</v>
      </c>
      <c r="D5" s="44">
        <v>1680</v>
      </c>
      <c r="E5" s="11" t="s">
        <v>49</v>
      </c>
      <c r="F5" s="17">
        <v>6</v>
      </c>
      <c r="G5" s="13" t="s">
        <v>48</v>
      </c>
      <c r="H5" s="12" t="s">
        <v>50</v>
      </c>
      <c r="I5" s="12" t="s">
        <v>49</v>
      </c>
      <c r="J5" s="17">
        <v>10</v>
      </c>
      <c r="K5" s="14" t="s">
        <v>48</v>
      </c>
      <c r="L5" s="23" t="s">
        <v>51</v>
      </c>
      <c r="M5" s="23" t="s">
        <v>51</v>
      </c>
      <c r="N5" s="23" t="s">
        <v>51</v>
      </c>
    </row>
    <row r="6" spans="1:14" ht="24.95" customHeight="1" x14ac:dyDescent="0.4">
      <c r="B6" s="9">
        <v>4</v>
      </c>
      <c r="C6" s="9" t="s">
        <v>5</v>
      </c>
      <c r="D6" s="44">
        <v>6232</v>
      </c>
      <c r="E6" s="11" t="s">
        <v>49</v>
      </c>
      <c r="F6" s="17">
        <v>1</v>
      </c>
      <c r="G6" s="13" t="s">
        <v>48</v>
      </c>
      <c r="H6" s="12" t="s">
        <v>50</v>
      </c>
      <c r="I6" s="12" t="s">
        <v>49</v>
      </c>
      <c r="J6" s="17">
        <v>6</v>
      </c>
      <c r="K6" s="14" t="s">
        <v>48</v>
      </c>
      <c r="L6" s="23" t="s">
        <v>51</v>
      </c>
      <c r="M6" s="23" t="s">
        <v>51</v>
      </c>
      <c r="N6" s="23" t="s">
        <v>52</v>
      </c>
    </row>
    <row r="7" spans="1:14" ht="24.95" customHeight="1" x14ac:dyDescent="0.4">
      <c r="B7" s="9">
        <v>5</v>
      </c>
      <c r="C7" s="9" t="s">
        <v>6</v>
      </c>
      <c r="D7" s="44">
        <v>1302</v>
      </c>
      <c r="E7" s="11" t="s">
        <v>49</v>
      </c>
      <c r="F7" s="17">
        <v>1</v>
      </c>
      <c r="G7" s="13" t="s">
        <v>48</v>
      </c>
      <c r="H7" s="12" t="s">
        <v>50</v>
      </c>
      <c r="I7" s="12" t="s">
        <v>49</v>
      </c>
      <c r="J7" s="17">
        <v>6</v>
      </c>
      <c r="K7" s="14" t="s">
        <v>48</v>
      </c>
      <c r="L7" s="23" t="s">
        <v>51</v>
      </c>
      <c r="M7" s="23" t="s">
        <v>52</v>
      </c>
      <c r="N7" s="23" t="s">
        <v>52</v>
      </c>
    </row>
    <row r="8" spans="1:14" ht="24.95" customHeight="1" x14ac:dyDescent="0.4">
      <c r="B8" s="9">
        <v>6</v>
      </c>
      <c r="C8" s="9" t="s">
        <v>7</v>
      </c>
      <c r="D8" s="44">
        <v>3484</v>
      </c>
      <c r="E8" s="11" t="s">
        <v>49</v>
      </c>
      <c r="F8" s="17">
        <v>1</v>
      </c>
      <c r="G8" s="13" t="s">
        <v>48</v>
      </c>
      <c r="H8" s="12" t="s">
        <v>50</v>
      </c>
      <c r="I8" s="12" t="s">
        <v>49</v>
      </c>
      <c r="J8" s="17">
        <v>6</v>
      </c>
      <c r="K8" s="14" t="s">
        <v>48</v>
      </c>
      <c r="L8" s="23" t="s">
        <v>51</v>
      </c>
      <c r="M8" s="23" t="s">
        <v>52</v>
      </c>
      <c r="N8" s="23" t="s">
        <v>52</v>
      </c>
    </row>
    <row r="9" spans="1:14" ht="24.95" customHeight="1" x14ac:dyDescent="0.4">
      <c r="B9" s="9">
        <v>7</v>
      </c>
      <c r="C9" s="9" t="s">
        <v>8</v>
      </c>
      <c r="D9" s="44">
        <v>2725</v>
      </c>
      <c r="E9" s="11" t="s">
        <v>49</v>
      </c>
      <c r="F9" s="17">
        <v>6</v>
      </c>
      <c r="G9" s="13" t="s">
        <v>48</v>
      </c>
      <c r="H9" s="12" t="s">
        <v>50</v>
      </c>
      <c r="I9" s="12" t="s">
        <v>49</v>
      </c>
      <c r="J9" s="17">
        <v>10</v>
      </c>
      <c r="K9" s="14" t="s">
        <v>48</v>
      </c>
      <c r="L9" s="23" t="s">
        <v>51</v>
      </c>
      <c r="M9" s="23" t="s">
        <v>52</v>
      </c>
      <c r="N9" s="23" t="s">
        <v>52</v>
      </c>
    </row>
    <row r="10" spans="1:14" ht="24.95" customHeight="1" x14ac:dyDescent="0.4">
      <c r="B10" s="9">
        <v>8</v>
      </c>
      <c r="C10" s="9" t="s">
        <v>9</v>
      </c>
      <c r="D10" s="44">
        <v>1068</v>
      </c>
      <c r="E10" s="11" t="s">
        <v>49</v>
      </c>
      <c r="F10" s="17">
        <v>1</v>
      </c>
      <c r="G10" s="13" t="s">
        <v>48</v>
      </c>
      <c r="H10" s="12" t="s">
        <v>50</v>
      </c>
      <c r="I10" s="12" t="s">
        <v>49</v>
      </c>
      <c r="J10" s="17">
        <v>6</v>
      </c>
      <c r="K10" s="14" t="s">
        <v>48</v>
      </c>
      <c r="L10" s="23" t="s">
        <v>51</v>
      </c>
      <c r="M10" s="23" t="s">
        <v>51</v>
      </c>
      <c r="N10" s="23" t="s">
        <v>52</v>
      </c>
    </row>
    <row r="11" spans="1:14" ht="24.95" customHeight="1" x14ac:dyDescent="0.4">
      <c r="B11" s="9">
        <v>9</v>
      </c>
      <c r="C11" s="9" t="s">
        <v>10</v>
      </c>
      <c r="D11" s="44">
        <v>3051</v>
      </c>
      <c r="E11" s="11" t="s">
        <v>49</v>
      </c>
      <c r="F11" s="17">
        <v>1</v>
      </c>
      <c r="G11" s="13" t="s">
        <v>48</v>
      </c>
      <c r="H11" s="12" t="s">
        <v>50</v>
      </c>
      <c r="I11" s="12" t="s">
        <v>49</v>
      </c>
      <c r="J11" s="17">
        <v>6</v>
      </c>
      <c r="K11" s="14" t="s">
        <v>48</v>
      </c>
      <c r="L11" s="23" t="s">
        <v>51</v>
      </c>
      <c r="M11" s="23" t="s">
        <v>51</v>
      </c>
      <c r="N11" s="23" t="s">
        <v>51</v>
      </c>
    </row>
    <row r="12" spans="1:14" ht="24.95" customHeight="1" x14ac:dyDescent="0.4">
      <c r="B12" s="9">
        <v>10</v>
      </c>
      <c r="C12" s="9" t="s">
        <v>11</v>
      </c>
      <c r="D12" s="44">
        <v>2329</v>
      </c>
      <c r="E12" s="11" t="s">
        <v>49</v>
      </c>
      <c r="F12" s="17">
        <v>1</v>
      </c>
      <c r="G12" s="13" t="s">
        <v>48</v>
      </c>
      <c r="H12" s="12" t="s">
        <v>50</v>
      </c>
      <c r="I12" s="12" t="s">
        <v>49</v>
      </c>
      <c r="J12" s="17">
        <v>6</v>
      </c>
      <c r="K12" s="14" t="s">
        <v>48</v>
      </c>
      <c r="L12" s="23" t="s">
        <v>51</v>
      </c>
      <c r="M12" s="23" t="s">
        <v>51</v>
      </c>
      <c r="N12" s="23" t="s">
        <v>52</v>
      </c>
    </row>
    <row r="13" spans="1:14" ht="24.95" customHeight="1" x14ac:dyDescent="0.4">
      <c r="A13" s="2" t="s">
        <v>53</v>
      </c>
      <c r="B13" s="20">
        <v>11</v>
      </c>
      <c r="C13" s="22" t="s">
        <v>12</v>
      </c>
      <c r="D13" s="45">
        <v>2117</v>
      </c>
      <c r="E13" s="24" t="s">
        <v>49</v>
      </c>
      <c r="F13" s="25">
        <v>1</v>
      </c>
      <c r="G13" s="26" t="s">
        <v>48</v>
      </c>
      <c r="H13" s="27" t="s">
        <v>50</v>
      </c>
      <c r="I13" s="27" t="s">
        <v>49</v>
      </c>
      <c r="J13" s="25">
        <v>6</v>
      </c>
      <c r="K13" s="28" t="s">
        <v>48</v>
      </c>
      <c r="L13" s="29" t="s">
        <v>51</v>
      </c>
      <c r="M13" s="29" t="s">
        <v>51</v>
      </c>
      <c r="N13" s="29" t="s">
        <v>52</v>
      </c>
    </row>
    <row r="14" spans="1:14" ht="24.95" customHeight="1" x14ac:dyDescent="0.4">
      <c r="A14" s="2" t="s">
        <v>53</v>
      </c>
      <c r="B14" s="20">
        <v>12</v>
      </c>
      <c r="C14" s="22" t="s">
        <v>13</v>
      </c>
      <c r="D14" s="45">
        <v>2426</v>
      </c>
      <c r="E14" s="24" t="s">
        <v>49</v>
      </c>
      <c r="F14" s="25">
        <v>1</v>
      </c>
      <c r="G14" s="26" t="s">
        <v>48</v>
      </c>
      <c r="H14" s="27" t="s">
        <v>50</v>
      </c>
      <c r="I14" s="27" t="s">
        <v>49</v>
      </c>
      <c r="J14" s="25">
        <v>6</v>
      </c>
      <c r="K14" s="28" t="s">
        <v>48</v>
      </c>
      <c r="L14" s="29" t="s">
        <v>51</v>
      </c>
      <c r="M14" s="29" t="s">
        <v>51</v>
      </c>
      <c r="N14" s="29" t="s">
        <v>52</v>
      </c>
    </row>
    <row r="15" spans="1:14" ht="24.95" customHeight="1" x14ac:dyDescent="0.4">
      <c r="A15" s="2" t="s">
        <v>53</v>
      </c>
      <c r="B15" s="20">
        <v>13</v>
      </c>
      <c r="C15" s="22" t="s">
        <v>14</v>
      </c>
      <c r="D15" s="45">
        <v>1676</v>
      </c>
      <c r="E15" s="24" t="s">
        <v>49</v>
      </c>
      <c r="F15" s="25">
        <v>1</v>
      </c>
      <c r="G15" s="26" t="s">
        <v>48</v>
      </c>
      <c r="H15" s="27" t="s">
        <v>50</v>
      </c>
      <c r="I15" s="27" t="s">
        <v>49</v>
      </c>
      <c r="J15" s="25">
        <v>6</v>
      </c>
      <c r="K15" s="28" t="s">
        <v>48</v>
      </c>
      <c r="L15" s="29" t="s">
        <v>51</v>
      </c>
      <c r="M15" s="29" t="s">
        <v>51</v>
      </c>
      <c r="N15" s="29" t="s">
        <v>52</v>
      </c>
    </row>
    <row r="16" spans="1:14" ht="24.95" customHeight="1" x14ac:dyDescent="0.4">
      <c r="B16" s="9">
        <v>14</v>
      </c>
      <c r="C16" s="9" t="s">
        <v>15</v>
      </c>
      <c r="D16" s="44">
        <v>4833</v>
      </c>
      <c r="E16" s="11" t="s">
        <v>49</v>
      </c>
      <c r="F16" s="17">
        <v>1</v>
      </c>
      <c r="G16" s="13" t="s">
        <v>48</v>
      </c>
      <c r="H16" s="12" t="s">
        <v>50</v>
      </c>
      <c r="I16" s="12" t="s">
        <v>49</v>
      </c>
      <c r="J16" s="17">
        <v>6</v>
      </c>
      <c r="K16" s="14" t="s">
        <v>48</v>
      </c>
      <c r="L16" s="23" t="s">
        <v>51</v>
      </c>
      <c r="M16" s="23" t="s">
        <v>51</v>
      </c>
      <c r="N16" s="23" t="s">
        <v>51</v>
      </c>
    </row>
    <row r="17" spans="1:14" ht="24.95" customHeight="1" x14ac:dyDescent="0.4">
      <c r="A17" s="2" t="s">
        <v>54</v>
      </c>
      <c r="B17" s="30">
        <v>15</v>
      </c>
      <c r="C17" s="31" t="s">
        <v>16</v>
      </c>
      <c r="D17" s="46">
        <v>6019</v>
      </c>
      <c r="E17" s="32" t="s">
        <v>49</v>
      </c>
      <c r="F17" s="33">
        <v>1</v>
      </c>
      <c r="G17" s="34" t="s">
        <v>48</v>
      </c>
      <c r="H17" s="35" t="s">
        <v>50</v>
      </c>
      <c r="I17" s="35" t="s">
        <v>49</v>
      </c>
      <c r="J17" s="33">
        <v>6</v>
      </c>
      <c r="K17" s="36" t="s">
        <v>48</v>
      </c>
      <c r="L17" s="37" t="s">
        <v>51</v>
      </c>
      <c r="M17" s="37" t="s">
        <v>51</v>
      </c>
      <c r="N17" s="37" t="s">
        <v>51</v>
      </c>
    </row>
    <row r="18" spans="1:14" ht="24.95" customHeight="1" x14ac:dyDescent="0.4">
      <c r="A18" s="2" t="s">
        <v>54</v>
      </c>
      <c r="B18" s="30">
        <v>16</v>
      </c>
      <c r="C18" s="31" t="s">
        <v>17</v>
      </c>
      <c r="D18" s="47">
        <v>6651</v>
      </c>
      <c r="E18" s="38" t="s">
        <v>49</v>
      </c>
      <c r="F18" s="39">
        <v>1</v>
      </c>
      <c r="G18" s="40" t="s">
        <v>48</v>
      </c>
      <c r="H18" s="41" t="s">
        <v>50</v>
      </c>
      <c r="I18" s="41" t="s">
        <v>49</v>
      </c>
      <c r="J18" s="39">
        <v>6</v>
      </c>
      <c r="K18" s="42" t="s">
        <v>48</v>
      </c>
      <c r="L18" s="37" t="s">
        <v>51</v>
      </c>
      <c r="M18" s="37" t="s">
        <v>51</v>
      </c>
      <c r="N18" s="37" t="s">
        <v>52</v>
      </c>
    </row>
    <row r="19" spans="1:14" ht="24.95" customHeight="1" x14ac:dyDescent="0.4">
      <c r="A19" s="2" t="s">
        <v>54</v>
      </c>
      <c r="B19" s="30">
        <v>17</v>
      </c>
      <c r="C19" s="31" t="s">
        <v>18</v>
      </c>
      <c r="D19" s="47">
        <v>1601</v>
      </c>
      <c r="E19" s="38" t="s">
        <v>49</v>
      </c>
      <c r="F19" s="39">
        <v>1</v>
      </c>
      <c r="G19" s="40" t="s">
        <v>48</v>
      </c>
      <c r="H19" s="41" t="s">
        <v>50</v>
      </c>
      <c r="I19" s="41" t="s">
        <v>49</v>
      </c>
      <c r="J19" s="39">
        <v>6</v>
      </c>
      <c r="K19" s="42" t="s">
        <v>48</v>
      </c>
      <c r="L19" s="37" t="s">
        <v>51</v>
      </c>
      <c r="M19" s="37" t="s">
        <v>51</v>
      </c>
      <c r="N19" s="37" t="s">
        <v>52</v>
      </c>
    </row>
    <row r="20" spans="1:14" ht="24.95" customHeight="1" x14ac:dyDescent="0.4">
      <c r="A20" s="2" t="s">
        <v>54</v>
      </c>
      <c r="B20" s="30">
        <v>18</v>
      </c>
      <c r="C20" s="31" t="s">
        <v>19</v>
      </c>
      <c r="D20" s="47">
        <v>9400</v>
      </c>
      <c r="E20" s="38" t="s">
        <v>49</v>
      </c>
      <c r="F20" s="39">
        <v>1</v>
      </c>
      <c r="G20" s="40" t="s">
        <v>48</v>
      </c>
      <c r="H20" s="41" t="s">
        <v>50</v>
      </c>
      <c r="I20" s="41" t="s">
        <v>49</v>
      </c>
      <c r="J20" s="39">
        <v>6</v>
      </c>
      <c r="K20" s="42" t="s">
        <v>48</v>
      </c>
      <c r="L20" s="37" t="s">
        <v>51</v>
      </c>
      <c r="M20" s="37" t="s">
        <v>51</v>
      </c>
      <c r="N20" s="37" t="s">
        <v>52</v>
      </c>
    </row>
    <row r="21" spans="1:14" ht="24.95" customHeight="1" x14ac:dyDescent="0.4">
      <c r="A21" s="2" t="s">
        <v>54</v>
      </c>
      <c r="B21" s="30">
        <v>19</v>
      </c>
      <c r="C21" s="31" t="s">
        <v>20</v>
      </c>
      <c r="D21" s="47">
        <v>6385</v>
      </c>
      <c r="E21" s="38" t="s">
        <v>49</v>
      </c>
      <c r="F21" s="39">
        <v>1</v>
      </c>
      <c r="G21" s="40" t="s">
        <v>48</v>
      </c>
      <c r="H21" s="41" t="s">
        <v>50</v>
      </c>
      <c r="I21" s="41" t="s">
        <v>49</v>
      </c>
      <c r="J21" s="39">
        <v>6</v>
      </c>
      <c r="K21" s="42" t="s">
        <v>48</v>
      </c>
      <c r="L21" s="37" t="s">
        <v>51</v>
      </c>
      <c r="M21" s="37" t="s">
        <v>51</v>
      </c>
      <c r="N21" s="37" t="s">
        <v>52</v>
      </c>
    </row>
    <row r="22" spans="1:14" ht="24.95" customHeight="1" x14ac:dyDescent="0.4">
      <c r="A22" s="2" t="s">
        <v>54</v>
      </c>
      <c r="B22" s="30">
        <v>20</v>
      </c>
      <c r="C22" s="31" t="s">
        <v>21</v>
      </c>
      <c r="D22" s="47">
        <v>2836</v>
      </c>
      <c r="E22" s="38" t="s">
        <v>49</v>
      </c>
      <c r="F22" s="39">
        <v>6</v>
      </c>
      <c r="G22" s="40" t="s">
        <v>48</v>
      </c>
      <c r="H22" s="41" t="s">
        <v>50</v>
      </c>
      <c r="I22" s="41" t="s">
        <v>49</v>
      </c>
      <c r="J22" s="39">
        <v>10</v>
      </c>
      <c r="K22" s="42" t="s">
        <v>48</v>
      </c>
      <c r="L22" s="37" t="s">
        <v>51</v>
      </c>
      <c r="M22" s="37" t="s">
        <v>51</v>
      </c>
      <c r="N22" s="37" t="s">
        <v>51</v>
      </c>
    </row>
    <row r="23" spans="1:14" ht="24.95" customHeight="1" x14ac:dyDescent="0.4">
      <c r="A23" s="2" t="s">
        <v>54</v>
      </c>
      <c r="B23" s="30">
        <v>21</v>
      </c>
      <c r="C23" s="31" t="s">
        <v>22</v>
      </c>
      <c r="D23" s="47">
        <v>11632</v>
      </c>
      <c r="E23" s="38" t="s">
        <v>49</v>
      </c>
      <c r="F23" s="39">
        <v>1</v>
      </c>
      <c r="G23" s="40" t="s">
        <v>48</v>
      </c>
      <c r="H23" s="41" t="s">
        <v>50</v>
      </c>
      <c r="I23" s="41" t="s">
        <v>49</v>
      </c>
      <c r="J23" s="39">
        <v>6</v>
      </c>
      <c r="K23" s="42" t="s">
        <v>48</v>
      </c>
      <c r="L23" s="37" t="s">
        <v>51</v>
      </c>
      <c r="M23" s="37" t="s">
        <v>52</v>
      </c>
      <c r="N23" s="37" t="s">
        <v>52</v>
      </c>
    </row>
    <row r="24" spans="1:14" ht="24.95" customHeight="1" x14ac:dyDescent="0.4">
      <c r="A24" s="2" t="s">
        <v>54</v>
      </c>
      <c r="B24" s="30">
        <v>22</v>
      </c>
      <c r="C24" s="31" t="s">
        <v>23</v>
      </c>
      <c r="D24" s="47">
        <v>6258</v>
      </c>
      <c r="E24" s="38" t="s">
        <v>49</v>
      </c>
      <c r="F24" s="39">
        <v>1</v>
      </c>
      <c r="G24" s="40" t="s">
        <v>48</v>
      </c>
      <c r="H24" s="41" t="s">
        <v>50</v>
      </c>
      <c r="I24" s="41" t="s">
        <v>49</v>
      </c>
      <c r="J24" s="39">
        <v>6</v>
      </c>
      <c r="K24" s="42" t="s">
        <v>48</v>
      </c>
      <c r="L24" s="37" t="s">
        <v>51</v>
      </c>
      <c r="M24" s="37" t="s">
        <v>51</v>
      </c>
      <c r="N24" s="37" t="s">
        <v>51</v>
      </c>
    </row>
    <row r="25" spans="1:14" ht="24.95" customHeight="1" x14ac:dyDescent="0.4">
      <c r="B25" s="9">
        <v>23</v>
      </c>
      <c r="C25" s="9" t="s">
        <v>24</v>
      </c>
      <c r="D25" s="44">
        <v>3128</v>
      </c>
      <c r="E25" s="11" t="s">
        <v>49</v>
      </c>
      <c r="F25" s="17">
        <v>1</v>
      </c>
      <c r="G25" s="13" t="s">
        <v>48</v>
      </c>
      <c r="H25" s="12" t="s">
        <v>50</v>
      </c>
      <c r="I25" s="12" t="s">
        <v>49</v>
      </c>
      <c r="J25" s="17">
        <v>6</v>
      </c>
      <c r="K25" s="14" t="s">
        <v>48</v>
      </c>
      <c r="L25" s="23" t="s">
        <v>51</v>
      </c>
      <c r="M25" s="23" t="s">
        <v>51</v>
      </c>
      <c r="N25" s="23" t="s">
        <v>51</v>
      </c>
    </row>
    <row r="26" spans="1:14" ht="24.95" customHeight="1" x14ac:dyDescent="0.4">
      <c r="B26" s="9">
        <v>24</v>
      </c>
      <c r="C26" s="9" t="s">
        <v>25</v>
      </c>
      <c r="D26" s="48">
        <v>2535</v>
      </c>
      <c r="E26" s="10" t="s">
        <v>49</v>
      </c>
      <c r="F26" s="18">
        <v>6</v>
      </c>
      <c r="G26" s="6" t="s">
        <v>48</v>
      </c>
      <c r="H26" s="7" t="s">
        <v>50</v>
      </c>
      <c r="I26" s="7" t="s">
        <v>49</v>
      </c>
      <c r="J26" s="18">
        <v>10</v>
      </c>
      <c r="K26" s="8" t="s">
        <v>48</v>
      </c>
      <c r="L26" s="23" t="s">
        <v>51</v>
      </c>
      <c r="M26" s="23" t="s">
        <v>51</v>
      </c>
      <c r="N26" s="23" t="s">
        <v>51</v>
      </c>
    </row>
    <row r="27" spans="1:14" ht="24.95" customHeight="1" x14ac:dyDescent="0.4">
      <c r="B27" s="9">
        <v>25</v>
      </c>
      <c r="C27" s="9" t="s">
        <v>26</v>
      </c>
      <c r="D27" s="44">
        <v>1820</v>
      </c>
      <c r="E27" s="11" t="s">
        <v>49</v>
      </c>
      <c r="F27" s="17">
        <v>1</v>
      </c>
      <c r="G27" s="13" t="s">
        <v>48</v>
      </c>
      <c r="H27" s="12" t="s">
        <v>50</v>
      </c>
      <c r="I27" s="12" t="s">
        <v>49</v>
      </c>
      <c r="J27" s="17">
        <v>6</v>
      </c>
      <c r="K27" s="14" t="s">
        <v>48</v>
      </c>
      <c r="L27" s="23" t="s">
        <v>51</v>
      </c>
      <c r="M27" s="23" t="s">
        <v>51</v>
      </c>
      <c r="N27" s="23" t="s">
        <v>51</v>
      </c>
    </row>
    <row r="28" spans="1:14" ht="24.95" customHeight="1" x14ac:dyDescent="0.4">
      <c r="B28" s="9">
        <v>26</v>
      </c>
      <c r="C28" s="9" t="s">
        <v>27</v>
      </c>
      <c r="D28" s="44">
        <v>3247</v>
      </c>
      <c r="E28" s="11" t="s">
        <v>49</v>
      </c>
      <c r="F28" s="17">
        <v>1</v>
      </c>
      <c r="G28" s="13" t="s">
        <v>48</v>
      </c>
      <c r="H28" s="12" t="s">
        <v>50</v>
      </c>
      <c r="I28" s="12" t="s">
        <v>49</v>
      </c>
      <c r="J28" s="17">
        <v>6</v>
      </c>
      <c r="K28" s="14" t="s">
        <v>48</v>
      </c>
      <c r="L28" s="23" t="s">
        <v>51</v>
      </c>
      <c r="M28" s="23" t="s">
        <v>51</v>
      </c>
      <c r="N28" s="23" t="s">
        <v>51</v>
      </c>
    </row>
    <row r="29" spans="1:14" ht="24.95" customHeight="1" x14ac:dyDescent="0.4">
      <c r="B29" s="9">
        <v>27</v>
      </c>
      <c r="C29" s="9" t="s">
        <v>28</v>
      </c>
      <c r="D29" s="44">
        <v>2510</v>
      </c>
      <c r="E29" s="11" t="s">
        <v>49</v>
      </c>
      <c r="F29" s="17">
        <v>6</v>
      </c>
      <c r="G29" s="13" t="s">
        <v>48</v>
      </c>
      <c r="H29" s="12" t="s">
        <v>50</v>
      </c>
      <c r="I29" s="12" t="s">
        <v>49</v>
      </c>
      <c r="J29" s="17">
        <v>10</v>
      </c>
      <c r="K29" s="14" t="s">
        <v>48</v>
      </c>
      <c r="L29" s="23" t="s">
        <v>51</v>
      </c>
      <c r="M29" s="23" t="s">
        <v>51</v>
      </c>
      <c r="N29" s="23" t="s">
        <v>51</v>
      </c>
    </row>
    <row r="30" spans="1:14" ht="24.95" customHeight="1" x14ac:dyDescent="0.4">
      <c r="B30" s="9">
        <v>28</v>
      </c>
      <c r="C30" s="9" t="s">
        <v>29</v>
      </c>
      <c r="D30" s="44">
        <v>3958</v>
      </c>
      <c r="E30" s="11" t="s">
        <v>49</v>
      </c>
      <c r="F30" s="17">
        <v>1</v>
      </c>
      <c r="G30" s="13" t="s">
        <v>48</v>
      </c>
      <c r="H30" s="12" t="s">
        <v>50</v>
      </c>
      <c r="I30" s="12" t="s">
        <v>49</v>
      </c>
      <c r="J30" s="17">
        <v>6</v>
      </c>
      <c r="K30" s="14" t="s">
        <v>48</v>
      </c>
      <c r="L30" s="23" t="s">
        <v>51</v>
      </c>
      <c r="M30" s="23" t="s">
        <v>51</v>
      </c>
      <c r="N30" s="23" t="s">
        <v>51</v>
      </c>
    </row>
    <row r="31" spans="1:14" ht="24.95" customHeight="1" x14ac:dyDescent="0.4">
      <c r="B31" s="9">
        <v>29</v>
      </c>
      <c r="C31" s="9" t="s">
        <v>30</v>
      </c>
      <c r="D31" s="44">
        <v>7348</v>
      </c>
      <c r="E31" s="11" t="s">
        <v>49</v>
      </c>
      <c r="F31" s="17">
        <v>2</v>
      </c>
      <c r="G31" s="13" t="s">
        <v>48</v>
      </c>
      <c r="H31" s="12" t="s">
        <v>50</v>
      </c>
      <c r="I31" s="12" t="s">
        <v>49</v>
      </c>
      <c r="J31" s="17">
        <v>6</v>
      </c>
      <c r="K31" s="14" t="s">
        <v>48</v>
      </c>
      <c r="L31" s="23" t="s">
        <v>51</v>
      </c>
      <c r="M31" s="23" t="s">
        <v>51</v>
      </c>
      <c r="N31" s="23" t="s">
        <v>52</v>
      </c>
    </row>
    <row r="32" spans="1:14" ht="24.95" customHeight="1" x14ac:dyDescent="0.4">
      <c r="A32" s="2" t="s">
        <v>54</v>
      </c>
      <c r="B32" s="30">
        <v>30</v>
      </c>
      <c r="C32" s="31" t="s">
        <v>31</v>
      </c>
      <c r="D32" s="47">
        <v>4242</v>
      </c>
      <c r="E32" s="38" t="s">
        <v>49</v>
      </c>
      <c r="F32" s="39">
        <v>2</v>
      </c>
      <c r="G32" s="40" t="s">
        <v>48</v>
      </c>
      <c r="H32" s="41" t="s">
        <v>50</v>
      </c>
      <c r="I32" s="41" t="s">
        <v>49</v>
      </c>
      <c r="J32" s="39">
        <v>6</v>
      </c>
      <c r="K32" s="42" t="s">
        <v>48</v>
      </c>
      <c r="L32" s="37" t="s">
        <v>51</v>
      </c>
      <c r="M32" s="37" t="s">
        <v>51</v>
      </c>
      <c r="N32" s="37" t="s">
        <v>51</v>
      </c>
    </row>
    <row r="33" spans="1:14" ht="24.95" customHeight="1" x14ac:dyDescent="0.4">
      <c r="A33" s="2" t="s">
        <v>54</v>
      </c>
      <c r="B33" s="30">
        <v>31</v>
      </c>
      <c r="C33" s="31" t="s">
        <v>32</v>
      </c>
      <c r="D33" s="47">
        <v>6895</v>
      </c>
      <c r="E33" s="38" t="s">
        <v>49</v>
      </c>
      <c r="F33" s="39">
        <v>2</v>
      </c>
      <c r="G33" s="40" t="s">
        <v>48</v>
      </c>
      <c r="H33" s="41" t="s">
        <v>50</v>
      </c>
      <c r="I33" s="41" t="s">
        <v>49</v>
      </c>
      <c r="J33" s="39">
        <v>6</v>
      </c>
      <c r="K33" s="42" t="s">
        <v>48</v>
      </c>
      <c r="L33" s="37" t="s">
        <v>51</v>
      </c>
      <c r="M33" s="37" t="s">
        <v>51</v>
      </c>
      <c r="N33" s="37" t="s">
        <v>51</v>
      </c>
    </row>
    <row r="34" spans="1:14" ht="24.95" customHeight="1" x14ac:dyDescent="0.4">
      <c r="B34" s="9">
        <v>32</v>
      </c>
      <c r="C34" s="9" t="s">
        <v>33</v>
      </c>
      <c r="D34" s="44">
        <v>1362</v>
      </c>
      <c r="E34" s="11" t="s">
        <v>49</v>
      </c>
      <c r="F34" s="17">
        <v>2</v>
      </c>
      <c r="G34" s="13" t="s">
        <v>48</v>
      </c>
      <c r="H34" s="12" t="s">
        <v>50</v>
      </c>
      <c r="I34" s="12" t="s">
        <v>49</v>
      </c>
      <c r="J34" s="17">
        <v>6</v>
      </c>
      <c r="K34" s="14" t="s">
        <v>48</v>
      </c>
      <c r="L34" s="23" t="s">
        <v>51</v>
      </c>
      <c r="M34" s="23" t="s">
        <v>52</v>
      </c>
      <c r="N34" s="23" t="s">
        <v>52</v>
      </c>
    </row>
    <row r="35" spans="1:14" ht="24.95" customHeight="1" x14ac:dyDescent="0.4">
      <c r="B35" s="9">
        <v>33</v>
      </c>
      <c r="C35" s="9" t="s">
        <v>34</v>
      </c>
      <c r="D35" s="44">
        <v>1635</v>
      </c>
      <c r="E35" s="11" t="s">
        <v>49</v>
      </c>
      <c r="F35" s="17">
        <v>3</v>
      </c>
      <c r="G35" s="13" t="s">
        <v>48</v>
      </c>
      <c r="H35" s="12" t="s">
        <v>50</v>
      </c>
      <c r="I35" s="12" t="s">
        <v>49</v>
      </c>
      <c r="J35" s="17">
        <v>7</v>
      </c>
      <c r="K35" s="14" t="s">
        <v>48</v>
      </c>
      <c r="L35" s="23" t="s">
        <v>51</v>
      </c>
      <c r="M35" s="23" t="s">
        <v>51</v>
      </c>
      <c r="N35" s="23" t="s">
        <v>52</v>
      </c>
    </row>
    <row r="36" spans="1:14" ht="24.95" customHeight="1" x14ac:dyDescent="0.4">
      <c r="A36" s="2" t="s">
        <v>54</v>
      </c>
      <c r="B36" s="30">
        <v>34</v>
      </c>
      <c r="C36" s="31" t="s">
        <v>35</v>
      </c>
      <c r="D36" s="47">
        <v>6978</v>
      </c>
      <c r="E36" s="38" t="s">
        <v>49</v>
      </c>
      <c r="F36" s="39">
        <v>3</v>
      </c>
      <c r="G36" s="40" t="s">
        <v>48</v>
      </c>
      <c r="H36" s="41" t="s">
        <v>50</v>
      </c>
      <c r="I36" s="41" t="s">
        <v>49</v>
      </c>
      <c r="J36" s="39">
        <v>7</v>
      </c>
      <c r="K36" s="42" t="s">
        <v>48</v>
      </c>
      <c r="L36" s="37" t="s">
        <v>51</v>
      </c>
      <c r="M36" s="37" t="s">
        <v>51</v>
      </c>
      <c r="N36" s="37" t="s">
        <v>51</v>
      </c>
    </row>
    <row r="37" spans="1:14" ht="24.95" customHeight="1" x14ac:dyDescent="0.4">
      <c r="A37" s="2" t="s">
        <v>54</v>
      </c>
      <c r="B37" s="30">
        <v>35</v>
      </c>
      <c r="C37" s="31" t="s">
        <v>36</v>
      </c>
      <c r="D37" s="47">
        <v>3093</v>
      </c>
      <c r="E37" s="38" t="s">
        <v>49</v>
      </c>
      <c r="F37" s="39">
        <v>3</v>
      </c>
      <c r="G37" s="40" t="s">
        <v>48</v>
      </c>
      <c r="H37" s="41" t="s">
        <v>50</v>
      </c>
      <c r="I37" s="41" t="s">
        <v>49</v>
      </c>
      <c r="J37" s="39">
        <v>7</v>
      </c>
      <c r="K37" s="42" t="s">
        <v>48</v>
      </c>
      <c r="L37" s="37" t="s">
        <v>51</v>
      </c>
      <c r="M37" s="37" t="s">
        <v>51</v>
      </c>
      <c r="N37" s="37" t="s">
        <v>51</v>
      </c>
    </row>
    <row r="38" spans="1:14" ht="24.95" customHeight="1" x14ac:dyDescent="0.4">
      <c r="B38" s="9">
        <v>36</v>
      </c>
      <c r="C38" s="9" t="s">
        <v>37</v>
      </c>
      <c r="D38" s="44">
        <v>1322</v>
      </c>
      <c r="E38" s="11" t="s">
        <v>49</v>
      </c>
      <c r="F38" s="17">
        <v>4</v>
      </c>
      <c r="G38" s="13" t="s">
        <v>48</v>
      </c>
      <c r="H38" s="12" t="s">
        <v>50</v>
      </c>
      <c r="I38" s="12" t="s">
        <v>49</v>
      </c>
      <c r="J38" s="17">
        <v>8</v>
      </c>
      <c r="K38" s="14" t="s">
        <v>48</v>
      </c>
      <c r="L38" s="23" t="s">
        <v>51</v>
      </c>
      <c r="M38" s="23" t="s">
        <v>51</v>
      </c>
      <c r="N38" s="23" t="s">
        <v>52</v>
      </c>
    </row>
    <row r="39" spans="1:14" ht="24.95" customHeight="1" x14ac:dyDescent="0.4">
      <c r="B39" s="9">
        <v>37</v>
      </c>
      <c r="C39" s="9" t="s">
        <v>38</v>
      </c>
      <c r="D39" s="43">
        <v>2495</v>
      </c>
      <c r="E39" s="15" t="s">
        <v>49</v>
      </c>
      <c r="F39" s="16">
        <v>1</v>
      </c>
      <c r="G39" s="3" t="s">
        <v>48</v>
      </c>
      <c r="H39" s="4" t="s">
        <v>50</v>
      </c>
      <c r="I39" s="4" t="s">
        <v>49</v>
      </c>
      <c r="J39" s="16">
        <v>6</v>
      </c>
      <c r="K39" s="5" t="s">
        <v>48</v>
      </c>
      <c r="L39" s="23" t="s">
        <v>51</v>
      </c>
      <c r="M39" s="23" t="s">
        <v>51</v>
      </c>
      <c r="N39" s="23" t="s">
        <v>51</v>
      </c>
    </row>
    <row r="40" spans="1:14" ht="24.95" customHeight="1" x14ac:dyDescent="0.4">
      <c r="B40" s="9">
        <v>38</v>
      </c>
      <c r="C40" s="9" t="s">
        <v>39</v>
      </c>
      <c r="D40" s="44">
        <v>2889</v>
      </c>
      <c r="E40" s="11" t="s">
        <v>49</v>
      </c>
      <c r="F40" s="17">
        <v>2</v>
      </c>
      <c r="G40" s="13" t="s">
        <v>48</v>
      </c>
      <c r="H40" s="12" t="s">
        <v>50</v>
      </c>
      <c r="I40" s="12" t="s">
        <v>49</v>
      </c>
      <c r="J40" s="17">
        <v>6</v>
      </c>
      <c r="K40" s="14" t="s">
        <v>48</v>
      </c>
      <c r="L40" s="23" t="s">
        <v>51</v>
      </c>
      <c r="M40" s="23" t="s">
        <v>51</v>
      </c>
      <c r="N40" s="23" t="s">
        <v>51</v>
      </c>
    </row>
    <row r="41" spans="1:14" ht="24.95" customHeight="1" x14ac:dyDescent="0.4">
      <c r="B41" s="9">
        <v>39</v>
      </c>
      <c r="C41" s="9" t="s">
        <v>40</v>
      </c>
      <c r="D41" s="44">
        <v>3175</v>
      </c>
      <c r="E41" s="11" t="s">
        <v>49</v>
      </c>
      <c r="F41" s="17">
        <v>2</v>
      </c>
      <c r="G41" s="13" t="s">
        <v>48</v>
      </c>
      <c r="H41" s="12" t="s">
        <v>50</v>
      </c>
      <c r="I41" s="12" t="s">
        <v>49</v>
      </c>
      <c r="J41" s="17">
        <v>6</v>
      </c>
      <c r="K41" s="14" t="s">
        <v>48</v>
      </c>
      <c r="L41" s="23" t="s">
        <v>51</v>
      </c>
      <c r="M41" s="23" t="s">
        <v>51</v>
      </c>
      <c r="N41" s="23" t="s">
        <v>51</v>
      </c>
    </row>
    <row r="42" spans="1:14" ht="24.95" customHeight="1" x14ac:dyDescent="0.4">
      <c r="A42" s="2" t="s">
        <v>54</v>
      </c>
      <c r="B42" s="30">
        <v>40</v>
      </c>
      <c r="C42" s="31" t="s">
        <v>41</v>
      </c>
      <c r="D42" s="47">
        <v>3293</v>
      </c>
      <c r="E42" s="38" t="s">
        <v>49</v>
      </c>
      <c r="F42" s="39">
        <v>4</v>
      </c>
      <c r="G42" s="40" t="s">
        <v>48</v>
      </c>
      <c r="H42" s="41" t="s">
        <v>50</v>
      </c>
      <c r="I42" s="41" t="s">
        <v>49</v>
      </c>
      <c r="J42" s="39">
        <v>8</v>
      </c>
      <c r="K42" s="42" t="s">
        <v>48</v>
      </c>
      <c r="L42" s="37" t="s">
        <v>51</v>
      </c>
      <c r="M42" s="37" t="s">
        <v>51</v>
      </c>
      <c r="N42" s="37" t="s">
        <v>51</v>
      </c>
    </row>
    <row r="43" spans="1:14" ht="24.95" customHeight="1" x14ac:dyDescent="0.4">
      <c r="A43" s="2" t="s">
        <v>54</v>
      </c>
      <c r="B43" s="30">
        <v>41</v>
      </c>
      <c r="C43" s="31" t="s">
        <v>42</v>
      </c>
      <c r="D43" s="47">
        <v>3668</v>
      </c>
      <c r="E43" s="38" t="s">
        <v>49</v>
      </c>
      <c r="F43" s="39">
        <v>4</v>
      </c>
      <c r="G43" s="40" t="s">
        <v>48</v>
      </c>
      <c r="H43" s="41" t="s">
        <v>50</v>
      </c>
      <c r="I43" s="41" t="s">
        <v>49</v>
      </c>
      <c r="J43" s="39">
        <v>8</v>
      </c>
      <c r="K43" s="42" t="s">
        <v>48</v>
      </c>
      <c r="L43" s="37" t="s">
        <v>51</v>
      </c>
      <c r="M43" s="37" t="s">
        <v>52</v>
      </c>
      <c r="N43" s="37" t="s">
        <v>51</v>
      </c>
    </row>
    <row r="44" spans="1:14" ht="24.95" customHeight="1" x14ac:dyDescent="0.4">
      <c r="A44" s="2" t="s">
        <v>54</v>
      </c>
      <c r="B44" s="30">
        <v>42</v>
      </c>
      <c r="C44" s="31" t="s">
        <v>43</v>
      </c>
      <c r="D44" s="47">
        <v>1441</v>
      </c>
      <c r="E44" s="38" t="s">
        <v>49</v>
      </c>
      <c r="F44" s="39">
        <v>6</v>
      </c>
      <c r="G44" s="40" t="s">
        <v>48</v>
      </c>
      <c r="H44" s="41" t="s">
        <v>50</v>
      </c>
      <c r="I44" s="41" t="s">
        <v>49</v>
      </c>
      <c r="J44" s="39">
        <v>10</v>
      </c>
      <c r="K44" s="42" t="s">
        <v>48</v>
      </c>
      <c r="L44" s="37" t="s">
        <v>51</v>
      </c>
      <c r="M44" s="37" t="s">
        <v>51</v>
      </c>
      <c r="N44" s="37" t="s">
        <v>52</v>
      </c>
    </row>
  </sheetData>
  <mergeCells count="1">
    <mergeCell ref="E2:K2"/>
  </mergeCells>
  <phoneticPr fontId="2"/>
  <pageMargins left="0.70866141732283472" right="0.31496062992125984"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D8C3B-D9F5-442F-A9D1-161EC6523B0A}">
  <sheetPr>
    <pageSetUpPr fitToPage="1"/>
  </sheetPr>
  <dimension ref="A1:L22"/>
  <sheetViews>
    <sheetView workbookViewId="0">
      <pane ySplit="2" topLeftCell="A9" activePane="bottomLeft" state="frozen"/>
      <selection pane="bottomLeft" activeCell="M12" sqref="M12"/>
    </sheetView>
  </sheetViews>
  <sheetFormatPr defaultRowHeight="18.75" x14ac:dyDescent="0.4"/>
  <cols>
    <col min="1" max="1" width="9" style="2"/>
    <col min="2" max="2" width="4.625" customWidth="1"/>
    <col min="3" max="3" width="28.625" customWidth="1"/>
    <col min="4" max="6" width="7.625" customWidth="1"/>
    <col min="7" max="9" width="12.625" customWidth="1"/>
    <col min="10" max="12" width="10.625" customWidth="1"/>
  </cols>
  <sheetData>
    <row r="1" spans="2:12" x14ac:dyDescent="0.4">
      <c r="B1" s="118" t="s">
        <v>0</v>
      </c>
      <c r="C1" s="118" t="s">
        <v>1</v>
      </c>
      <c r="D1" s="117" t="s">
        <v>59</v>
      </c>
      <c r="E1" s="117"/>
      <c r="F1" s="117"/>
      <c r="G1" s="111" t="s">
        <v>62</v>
      </c>
      <c r="H1" s="112"/>
      <c r="I1" s="113"/>
      <c r="J1" s="119" t="s">
        <v>61</v>
      </c>
      <c r="K1" s="120"/>
      <c r="L1" s="121"/>
    </row>
    <row r="2" spans="2:12" ht="24.95" customHeight="1" x14ac:dyDescent="0.4">
      <c r="B2" s="118"/>
      <c r="C2" s="118"/>
      <c r="D2" s="23" t="s">
        <v>56</v>
      </c>
      <c r="E2" s="23" t="s">
        <v>57</v>
      </c>
      <c r="F2" s="23" t="s">
        <v>58</v>
      </c>
      <c r="G2" s="52" t="s">
        <v>44</v>
      </c>
      <c r="H2" s="52" t="s">
        <v>45</v>
      </c>
      <c r="I2" s="52" t="s">
        <v>60</v>
      </c>
      <c r="J2" s="49" t="s">
        <v>44</v>
      </c>
      <c r="K2" s="49" t="s">
        <v>45</v>
      </c>
      <c r="L2" s="49" t="s">
        <v>46</v>
      </c>
    </row>
    <row r="3" spans="2:12" ht="24.95" customHeight="1" x14ac:dyDescent="0.4">
      <c r="B3" s="55">
        <v>1</v>
      </c>
      <c r="C3" s="51" t="s">
        <v>12</v>
      </c>
      <c r="D3" s="53">
        <v>2117</v>
      </c>
      <c r="E3" s="53">
        <v>1771</v>
      </c>
      <c r="F3" s="53">
        <v>346</v>
      </c>
      <c r="G3" s="50">
        <v>600500</v>
      </c>
      <c r="H3" s="50">
        <v>356148</v>
      </c>
      <c r="I3" s="9">
        <v>0</v>
      </c>
      <c r="J3" s="122">
        <f>J21</f>
        <v>25558400</v>
      </c>
      <c r="K3" s="122">
        <f>K21</f>
        <v>15284052</v>
      </c>
      <c r="L3" s="114">
        <v>37089080</v>
      </c>
    </row>
    <row r="4" spans="2:12" ht="24.95" customHeight="1" x14ac:dyDescent="0.4">
      <c r="B4" s="55">
        <v>2</v>
      </c>
      <c r="C4" s="51" t="s">
        <v>13</v>
      </c>
      <c r="D4" s="53">
        <v>2426</v>
      </c>
      <c r="E4" s="53">
        <v>2377</v>
      </c>
      <c r="F4" s="53">
        <v>49</v>
      </c>
      <c r="G4" s="50">
        <v>721145</v>
      </c>
      <c r="H4" s="50">
        <v>360082</v>
      </c>
      <c r="I4" s="9">
        <v>0</v>
      </c>
      <c r="J4" s="123"/>
      <c r="K4" s="123"/>
      <c r="L4" s="115"/>
    </row>
    <row r="5" spans="2:12" ht="24.95" customHeight="1" x14ac:dyDescent="0.4">
      <c r="B5" s="55">
        <v>3</v>
      </c>
      <c r="C5" s="51" t="s">
        <v>14</v>
      </c>
      <c r="D5" s="53">
        <v>1676</v>
      </c>
      <c r="E5" s="53">
        <v>1638</v>
      </c>
      <c r="F5" s="53">
        <v>38</v>
      </c>
      <c r="G5" s="50">
        <v>499000</v>
      </c>
      <c r="H5" s="50">
        <v>249120</v>
      </c>
      <c r="I5" s="9">
        <v>0</v>
      </c>
      <c r="J5" s="123"/>
      <c r="K5" s="123"/>
      <c r="L5" s="115"/>
    </row>
    <row r="6" spans="2:12" ht="24.95" customHeight="1" x14ac:dyDescent="0.4">
      <c r="B6" s="55">
        <v>4</v>
      </c>
      <c r="C6" s="51" t="s">
        <v>16</v>
      </c>
      <c r="D6" s="53">
        <v>6019</v>
      </c>
      <c r="E6" s="53">
        <v>6011</v>
      </c>
      <c r="F6" s="53">
        <v>8</v>
      </c>
      <c r="G6" s="50">
        <v>1755325</v>
      </c>
      <c r="H6" s="50">
        <v>1053099</v>
      </c>
      <c r="I6" s="50">
        <v>1519919</v>
      </c>
      <c r="J6" s="123"/>
      <c r="K6" s="123"/>
      <c r="L6" s="115"/>
    </row>
    <row r="7" spans="2:12" ht="24.95" customHeight="1" x14ac:dyDescent="0.4">
      <c r="B7" s="55">
        <v>5</v>
      </c>
      <c r="C7" s="51" t="s">
        <v>17</v>
      </c>
      <c r="D7" s="53">
        <v>6651</v>
      </c>
      <c r="E7" s="53">
        <v>6629</v>
      </c>
      <c r="F7" s="53">
        <v>22</v>
      </c>
      <c r="G7" s="50">
        <v>1936760</v>
      </c>
      <c r="H7" s="50">
        <v>962526</v>
      </c>
      <c r="I7" s="50">
        <v>0</v>
      </c>
      <c r="J7" s="123"/>
      <c r="K7" s="123"/>
      <c r="L7" s="115"/>
    </row>
    <row r="8" spans="2:12" ht="24.95" customHeight="1" x14ac:dyDescent="0.4">
      <c r="B8" s="55">
        <v>6</v>
      </c>
      <c r="C8" s="51" t="s">
        <v>18</v>
      </c>
      <c r="D8" s="53">
        <v>1601</v>
      </c>
      <c r="E8" s="53">
        <v>1593</v>
      </c>
      <c r="F8" s="53">
        <v>8</v>
      </c>
      <c r="G8" s="50">
        <v>479500</v>
      </c>
      <c r="H8" s="50">
        <v>287604</v>
      </c>
      <c r="I8" s="50">
        <v>0</v>
      </c>
      <c r="J8" s="123"/>
      <c r="K8" s="123"/>
      <c r="L8" s="115"/>
    </row>
    <row r="9" spans="2:12" ht="24.95" customHeight="1" x14ac:dyDescent="0.4">
      <c r="B9" s="55">
        <v>7</v>
      </c>
      <c r="C9" s="51" t="s">
        <v>19</v>
      </c>
      <c r="D9" s="53">
        <v>9400</v>
      </c>
      <c r="E9" s="53">
        <v>9400</v>
      </c>
      <c r="F9" s="53">
        <v>0</v>
      </c>
      <c r="G9" s="50">
        <v>2820000</v>
      </c>
      <c r="H9" s="50">
        <v>1410000</v>
      </c>
      <c r="I9" s="50">
        <v>0</v>
      </c>
      <c r="J9" s="123"/>
      <c r="K9" s="123"/>
      <c r="L9" s="115"/>
    </row>
    <row r="10" spans="2:12" ht="24.95" customHeight="1" x14ac:dyDescent="0.4">
      <c r="B10" s="55">
        <v>8</v>
      </c>
      <c r="C10" s="51" t="s">
        <v>20</v>
      </c>
      <c r="D10" s="53">
        <v>6385</v>
      </c>
      <c r="E10" s="53">
        <v>6351</v>
      </c>
      <c r="F10" s="53">
        <v>34</v>
      </c>
      <c r="G10" s="50">
        <v>1912100</v>
      </c>
      <c r="H10" s="50">
        <v>955710</v>
      </c>
      <c r="I10" s="50">
        <v>0</v>
      </c>
      <c r="J10" s="123"/>
      <c r="K10" s="123"/>
      <c r="L10" s="115"/>
    </row>
    <row r="11" spans="2:12" ht="24.95" customHeight="1" x14ac:dyDescent="0.4">
      <c r="B11" s="55">
        <v>9</v>
      </c>
      <c r="C11" s="51" t="s">
        <v>21</v>
      </c>
      <c r="D11" s="53">
        <v>2836</v>
      </c>
      <c r="E11" s="53">
        <v>2832</v>
      </c>
      <c r="F11" s="53">
        <v>4</v>
      </c>
      <c r="G11" s="50">
        <v>850400</v>
      </c>
      <c r="H11" s="50">
        <v>510192</v>
      </c>
      <c r="I11" s="50">
        <v>947578</v>
      </c>
      <c r="J11" s="123"/>
      <c r="K11" s="123"/>
      <c r="L11" s="115"/>
    </row>
    <row r="12" spans="2:12" ht="24.95" customHeight="1" x14ac:dyDescent="0.4">
      <c r="B12" s="55">
        <v>10</v>
      </c>
      <c r="C12" s="51" t="s">
        <v>22</v>
      </c>
      <c r="D12" s="53">
        <v>11632</v>
      </c>
      <c r="E12" s="53">
        <v>11327</v>
      </c>
      <c r="F12" s="53">
        <v>305</v>
      </c>
      <c r="G12" s="50">
        <v>3459100</v>
      </c>
      <c r="H12" s="50">
        <v>0</v>
      </c>
      <c r="I12" s="50">
        <v>0</v>
      </c>
      <c r="J12" s="123"/>
      <c r="K12" s="123"/>
      <c r="L12" s="115"/>
    </row>
    <row r="13" spans="2:12" ht="24.95" customHeight="1" x14ac:dyDescent="0.4">
      <c r="B13" s="55">
        <v>11</v>
      </c>
      <c r="C13" s="51" t="s">
        <v>23</v>
      </c>
      <c r="D13" s="53">
        <v>6258</v>
      </c>
      <c r="E13" s="53">
        <v>6211</v>
      </c>
      <c r="F13" s="53">
        <v>47</v>
      </c>
      <c r="G13" s="50">
        <v>1851565</v>
      </c>
      <c r="H13" s="50">
        <v>1110375</v>
      </c>
      <c r="I13" s="50">
        <v>1519919</v>
      </c>
      <c r="J13" s="123"/>
      <c r="K13" s="123"/>
      <c r="L13" s="115"/>
    </row>
    <row r="14" spans="2:12" ht="24.95" customHeight="1" x14ac:dyDescent="0.4">
      <c r="B14" s="55">
        <v>12</v>
      </c>
      <c r="C14" s="51" t="s">
        <v>31</v>
      </c>
      <c r="D14" s="53">
        <v>4242</v>
      </c>
      <c r="E14" s="53">
        <v>4164</v>
      </c>
      <c r="F14" s="53">
        <v>78</v>
      </c>
      <c r="G14" s="50">
        <v>1242204</v>
      </c>
      <c r="H14" s="50">
        <v>620322</v>
      </c>
      <c r="I14" s="9">
        <v>0</v>
      </c>
      <c r="J14" s="123"/>
      <c r="K14" s="123"/>
      <c r="L14" s="115"/>
    </row>
    <row r="15" spans="2:12" ht="24.95" customHeight="1" x14ac:dyDescent="0.4">
      <c r="B15" s="55">
        <v>13</v>
      </c>
      <c r="C15" s="51" t="s">
        <v>32</v>
      </c>
      <c r="D15" s="53">
        <v>6895</v>
      </c>
      <c r="E15" s="53">
        <v>6345</v>
      </c>
      <c r="F15" s="53">
        <v>550</v>
      </c>
      <c r="G15" s="50">
        <v>1956356</v>
      </c>
      <c r="H15" s="50">
        <v>1167561</v>
      </c>
      <c r="I15" s="50">
        <v>1519919</v>
      </c>
      <c r="J15" s="123"/>
      <c r="K15" s="123"/>
      <c r="L15" s="115"/>
    </row>
    <row r="16" spans="2:12" ht="24.95" customHeight="1" x14ac:dyDescent="0.4">
      <c r="B16" s="55">
        <v>14</v>
      </c>
      <c r="C16" s="51" t="s">
        <v>35</v>
      </c>
      <c r="D16" s="53">
        <v>6978</v>
      </c>
      <c r="E16" s="53">
        <v>4341</v>
      </c>
      <c r="F16" s="53">
        <v>2637</v>
      </c>
      <c r="G16" s="50">
        <v>1822848</v>
      </c>
      <c r="H16" s="50">
        <v>1062476</v>
      </c>
      <c r="I16" s="50">
        <v>1519919</v>
      </c>
      <c r="J16" s="123"/>
      <c r="K16" s="123"/>
      <c r="L16" s="115"/>
    </row>
    <row r="17" spans="2:12" ht="24.95" customHeight="1" x14ac:dyDescent="0.4">
      <c r="B17" s="55">
        <v>15</v>
      </c>
      <c r="C17" s="51" t="s">
        <v>36</v>
      </c>
      <c r="D17" s="53">
        <v>3093</v>
      </c>
      <c r="E17" s="53">
        <v>3092</v>
      </c>
      <c r="F17" s="53">
        <v>1</v>
      </c>
      <c r="G17" s="50">
        <v>927800</v>
      </c>
      <c r="H17" s="50">
        <v>649446</v>
      </c>
      <c r="I17" s="50">
        <v>1034061</v>
      </c>
      <c r="J17" s="123"/>
      <c r="K17" s="123"/>
      <c r="L17" s="115"/>
    </row>
    <row r="18" spans="2:12" ht="24.95" customHeight="1" x14ac:dyDescent="0.4">
      <c r="B18" s="55">
        <v>16</v>
      </c>
      <c r="C18" s="51" t="s">
        <v>41</v>
      </c>
      <c r="D18" s="53">
        <v>3293</v>
      </c>
      <c r="E18" s="53">
        <v>3190</v>
      </c>
      <c r="F18" s="53">
        <v>103</v>
      </c>
      <c r="G18" s="50">
        <v>977600</v>
      </c>
      <c r="H18" s="50">
        <v>585324</v>
      </c>
      <c r="I18" s="50">
        <v>1082334</v>
      </c>
      <c r="J18" s="123"/>
      <c r="K18" s="123"/>
      <c r="L18" s="115"/>
    </row>
    <row r="19" spans="2:12" ht="24.95" customHeight="1" x14ac:dyDescent="0.4">
      <c r="B19" s="55">
        <v>17</v>
      </c>
      <c r="C19" s="51" t="s">
        <v>42</v>
      </c>
      <c r="D19" s="53">
        <v>3668</v>
      </c>
      <c r="E19" s="53">
        <v>3649</v>
      </c>
      <c r="F19" s="53">
        <v>19</v>
      </c>
      <c r="G19" s="50">
        <v>1098500</v>
      </c>
      <c r="H19" s="50">
        <v>0</v>
      </c>
      <c r="I19" s="50">
        <v>1223048</v>
      </c>
      <c r="J19" s="123"/>
      <c r="K19" s="123"/>
      <c r="L19" s="115"/>
    </row>
    <row r="20" spans="2:12" ht="24.95" customHeight="1" x14ac:dyDescent="0.4">
      <c r="B20" s="55">
        <v>18</v>
      </c>
      <c r="C20" s="51" t="s">
        <v>43</v>
      </c>
      <c r="D20" s="53">
        <v>1441</v>
      </c>
      <c r="E20" s="53">
        <v>1441</v>
      </c>
      <c r="F20" s="53">
        <v>0</v>
      </c>
      <c r="G20" s="50">
        <v>432300</v>
      </c>
      <c r="H20" s="50">
        <v>345840</v>
      </c>
      <c r="I20" s="50">
        <v>0</v>
      </c>
      <c r="J20" s="124"/>
      <c r="K20" s="124"/>
      <c r="L20" s="116"/>
    </row>
    <row r="21" spans="2:12" ht="27" customHeight="1" x14ac:dyDescent="0.4">
      <c r="B21" s="111" t="s">
        <v>56</v>
      </c>
      <c r="C21" s="113"/>
      <c r="D21" s="54">
        <f>SUM(D3:D20)</f>
        <v>86611</v>
      </c>
      <c r="E21" s="54">
        <f t="shared" ref="E21:F21" si="0">SUM(E3:E20)</f>
        <v>82362</v>
      </c>
      <c r="F21" s="54">
        <f t="shared" si="0"/>
        <v>4249</v>
      </c>
      <c r="G21" s="56">
        <f>SUM(G3:G20)</f>
        <v>25343003</v>
      </c>
      <c r="H21" s="56">
        <f t="shared" ref="H21" si="1">SUM(H3:H20)</f>
        <v>11685825</v>
      </c>
      <c r="I21" s="56">
        <f>SUM(I3:I20)</f>
        <v>10366697</v>
      </c>
      <c r="J21" s="57">
        <v>25558400</v>
      </c>
      <c r="K21" s="57">
        <v>15284052</v>
      </c>
      <c r="L21" s="57">
        <f>L3*0.8</f>
        <v>29671264</v>
      </c>
    </row>
    <row r="22" spans="2:12" x14ac:dyDescent="0.4">
      <c r="J22" s="110" t="s">
        <v>63</v>
      </c>
      <c r="K22" s="110"/>
      <c r="L22" s="110"/>
    </row>
  </sheetData>
  <mergeCells count="10">
    <mergeCell ref="J22:L22"/>
    <mergeCell ref="G1:I1"/>
    <mergeCell ref="L3:L20"/>
    <mergeCell ref="B21:C21"/>
    <mergeCell ref="D1:F1"/>
    <mergeCell ref="B1:B2"/>
    <mergeCell ref="C1:C2"/>
    <mergeCell ref="J1:L1"/>
    <mergeCell ref="J3:J20"/>
    <mergeCell ref="K3:K20"/>
  </mergeCells>
  <phoneticPr fontId="2"/>
  <pageMargins left="0.70866141732283472" right="0.31496062992125984" top="0.74803149606299213" bottom="0.7480314960629921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19FD1-15FA-4F1B-9F5D-94E167F129F3}">
  <sheetPr>
    <tabColor rgb="FFFFC000"/>
    <pageSetUpPr fitToPage="1"/>
  </sheetPr>
  <dimension ref="A1:S26"/>
  <sheetViews>
    <sheetView tabSelected="1" topLeftCell="G1" zoomScaleNormal="100" workbookViewId="0">
      <pane ySplit="3" topLeftCell="A4" activePane="bottomLeft" state="frozen"/>
      <selection pane="bottomLeft" activeCell="S18" sqref="S18"/>
    </sheetView>
  </sheetViews>
  <sheetFormatPr defaultRowHeight="18.75" x14ac:dyDescent="0.4"/>
  <cols>
    <col min="1" max="1" width="2.375" style="2" customWidth="1"/>
    <col min="2" max="2" width="4.625" customWidth="1"/>
    <col min="3" max="3" width="28.625" customWidth="1"/>
    <col min="4" max="6" width="10.625" customWidth="1"/>
    <col min="7" max="7" width="3" customWidth="1"/>
    <col min="8" max="8" width="12.625" customWidth="1"/>
    <col min="9" max="9" width="3" customWidth="1"/>
    <col min="10" max="10" width="12.625" style="1" customWidth="1"/>
    <col min="11" max="11" width="3" customWidth="1"/>
    <col min="12" max="12" width="12.625" style="1" customWidth="1"/>
    <col min="13" max="13" width="5.25" customWidth="1"/>
    <col min="14" max="16" width="15.625" customWidth="1"/>
    <col min="17" max="17" width="7.25" customWidth="1"/>
    <col min="18" max="18" width="12.5" customWidth="1"/>
  </cols>
  <sheetData>
    <row r="1" spans="2:19" ht="37.5" customHeight="1" thickBot="1" x14ac:dyDescent="0.45">
      <c r="C1" s="145" t="s">
        <v>91</v>
      </c>
      <c r="D1" s="145"/>
      <c r="E1" s="145"/>
      <c r="F1" s="145"/>
      <c r="G1" s="145"/>
      <c r="H1" s="145"/>
      <c r="I1" s="145"/>
      <c r="J1" s="145"/>
      <c r="K1" s="145"/>
      <c r="L1" s="145"/>
      <c r="M1" s="145"/>
      <c r="N1" s="145"/>
      <c r="O1" s="145"/>
      <c r="P1" s="145"/>
    </row>
    <row r="2" spans="2:19" ht="19.5" thickTop="1" x14ac:dyDescent="0.4">
      <c r="B2" s="118" t="s">
        <v>0</v>
      </c>
      <c r="C2" s="118" t="s">
        <v>1</v>
      </c>
      <c r="D2" s="117" t="s">
        <v>59</v>
      </c>
      <c r="E2" s="117"/>
      <c r="F2" s="117"/>
      <c r="G2" s="169" t="s">
        <v>92</v>
      </c>
      <c r="H2" s="169"/>
      <c r="I2" s="169"/>
      <c r="J2" s="169"/>
      <c r="K2" s="169"/>
      <c r="L2" s="169"/>
      <c r="N2" s="170" t="s">
        <v>64</v>
      </c>
      <c r="O2" s="171"/>
      <c r="P2" s="172"/>
      <c r="R2" s="131"/>
      <c r="S2" s="106"/>
    </row>
    <row r="3" spans="2:19" ht="24.95" customHeight="1" x14ac:dyDescent="0.4">
      <c r="B3" s="118"/>
      <c r="C3" s="118"/>
      <c r="D3" s="58" t="s">
        <v>56</v>
      </c>
      <c r="E3" s="58" t="s">
        <v>57</v>
      </c>
      <c r="F3" s="58" t="s">
        <v>58</v>
      </c>
      <c r="G3" s="160" t="s">
        <v>44</v>
      </c>
      <c r="H3" s="161"/>
      <c r="I3" s="162" t="s">
        <v>45</v>
      </c>
      <c r="J3" s="163"/>
      <c r="K3" s="164" t="s">
        <v>46</v>
      </c>
      <c r="L3" s="165"/>
      <c r="N3" s="168" t="s">
        <v>44</v>
      </c>
      <c r="O3" s="167" t="s">
        <v>45</v>
      </c>
      <c r="P3" s="166" t="s">
        <v>60</v>
      </c>
      <c r="R3" s="132"/>
      <c r="S3" s="106"/>
    </row>
    <row r="4" spans="2:19" ht="32.1" customHeight="1" x14ac:dyDescent="0.4">
      <c r="B4" s="154">
        <v>1</v>
      </c>
      <c r="C4" s="155" t="s">
        <v>12</v>
      </c>
      <c r="D4" s="156">
        <v>2220</v>
      </c>
      <c r="E4" s="156">
        <v>1882</v>
      </c>
      <c r="F4" s="156">
        <v>338</v>
      </c>
      <c r="G4" s="63"/>
      <c r="H4" s="64"/>
      <c r="I4" s="63"/>
      <c r="J4" s="64"/>
      <c r="K4" s="63"/>
      <c r="L4" s="64"/>
      <c r="N4" s="93">
        <f t="shared" ref="N4:N20" si="0">ROUND($N$21*D4/$D$21,0)</f>
        <v>596932</v>
      </c>
      <c r="O4" s="50">
        <f t="shared" ref="O4:O20" si="1">ROUND($O$21*D4/$D$21,0)</f>
        <v>357068</v>
      </c>
      <c r="P4" s="98">
        <f t="shared" ref="P4:P11" si="2">ROUND($P$21*D4/$D$21,0)</f>
        <v>701210</v>
      </c>
      <c r="R4" s="72"/>
      <c r="S4" s="106"/>
    </row>
    <row r="5" spans="2:19" ht="32.1" customHeight="1" x14ac:dyDescent="0.4">
      <c r="B5" s="154">
        <v>2</v>
      </c>
      <c r="C5" s="155" t="s">
        <v>13</v>
      </c>
      <c r="D5" s="156">
        <v>2594</v>
      </c>
      <c r="E5" s="156">
        <v>2458</v>
      </c>
      <c r="F5" s="156">
        <v>136</v>
      </c>
      <c r="G5" s="60"/>
      <c r="H5" s="59"/>
      <c r="I5" s="60"/>
      <c r="J5" s="59"/>
      <c r="K5" s="60"/>
      <c r="L5" s="102"/>
      <c r="N5" s="93">
        <f t="shared" si="0"/>
        <v>697496</v>
      </c>
      <c r="O5" s="50">
        <f t="shared" si="1"/>
        <v>417223</v>
      </c>
      <c r="P5" s="98">
        <f t="shared" si="2"/>
        <v>819342</v>
      </c>
      <c r="R5" s="72"/>
      <c r="S5" s="106"/>
    </row>
    <row r="6" spans="2:19" ht="32.1" customHeight="1" x14ac:dyDescent="0.4">
      <c r="B6" s="154">
        <v>3</v>
      </c>
      <c r="C6" s="155" t="s">
        <v>16</v>
      </c>
      <c r="D6" s="156">
        <v>6098</v>
      </c>
      <c r="E6" s="156">
        <v>6071</v>
      </c>
      <c r="F6" s="156">
        <v>27</v>
      </c>
      <c r="G6" s="48"/>
      <c r="H6" s="59"/>
      <c r="I6" s="48"/>
      <c r="J6" s="59"/>
      <c r="K6" s="48"/>
      <c r="L6" s="102"/>
      <c r="N6" s="93">
        <f t="shared" si="0"/>
        <v>1639680</v>
      </c>
      <c r="O6" s="50">
        <f t="shared" si="1"/>
        <v>980811</v>
      </c>
      <c r="P6" s="94">
        <f t="shared" si="2"/>
        <v>1926117</v>
      </c>
      <c r="R6" s="72"/>
      <c r="S6" s="106"/>
    </row>
    <row r="7" spans="2:19" ht="32.1" customHeight="1" x14ac:dyDescent="0.4">
      <c r="B7" s="154">
        <v>4</v>
      </c>
      <c r="C7" s="155" t="s">
        <v>17</v>
      </c>
      <c r="D7" s="156">
        <v>6590</v>
      </c>
      <c r="E7" s="156">
        <v>6590</v>
      </c>
      <c r="F7" s="156">
        <v>0</v>
      </c>
      <c r="G7" s="48"/>
      <c r="H7" s="59"/>
      <c r="I7" s="48"/>
      <c r="J7" s="59"/>
      <c r="K7" s="48"/>
      <c r="L7" s="102"/>
      <c r="N7" s="93">
        <f t="shared" si="0"/>
        <v>1771973</v>
      </c>
      <c r="O7" s="50">
        <f t="shared" si="1"/>
        <v>1059945</v>
      </c>
      <c r="P7" s="98">
        <f t="shared" si="2"/>
        <v>2081521</v>
      </c>
      <c r="R7" s="72"/>
      <c r="S7" s="106"/>
    </row>
    <row r="8" spans="2:19" ht="32.1" customHeight="1" x14ac:dyDescent="0.4">
      <c r="B8" s="154">
        <v>5</v>
      </c>
      <c r="C8" s="155" t="s">
        <v>18</v>
      </c>
      <c r="D8" s="156">
        <v>1672</v>
      </c>
      <c r="E8" s="156">
        <v>1664</v>
      </c>
      <c r="F8" s="156">
        <v>8</v>
      </c>
      <c r="G8" s="48"/>
      <c r="H8" s="59"/>
      <c r="I8" s="48"/>
      <c r="J8" s="59"/>
      <c r="K8" s="48"/>
      <c r="L8" s="102"/>
      <c r="N8" s="93">
        <f t="shared" si="0"/>
        <v>449581</v>
      </c>
      <c r="O8" s="50">
        <f t="shared" si="1"/>
        <v>268927</v>
      </c>
      <c r="P8" s="98">
        <f t="shared" si="2"/>
        <v>528119</v>
      </c>
      <c r="R8" s="72"/>
      <c r="S8" s="106"/>
    </row>
    <row r="9" spans="2:19" ht="32.1" customHeight="1" x14ac:dyDescent="0.4">
      <c r="B9" s="154">
        <v>6</v>
      </c>
      <c r="C9" s="155" t="s">
        <v>19</v>
      </c>
      <c r="D9" s="156">
        <v>9491</v>
      </c>
      <c r="E9" s="156">
        <v>9491</v>
      </c>
      <c r="F9" s="156">
        <v>0</v>
      </c>
      <c r="G9" s="48"/>
      <c r="H9" s="101"/>
      <c r="I9" s="48"/>
      <c r="J9" s="101"/>
      <c r="K9" s="48"/>
      <c r="L9" s="102"/>
      <c r="N9" s="93">
        <f t="shared" si="0"/>
        <v>2552017</v>
      </c>
      <c r="O9" s="50">
        <f t="shared" si="1"/>
        <v>1526547</v>
      </c>
      <c r="P9" s="98">
        <f t="shared" si="2"/>
        <v>2997832</v>
      </c>
      <c r="R9" s="72"/>
      <c r="S9" s="106"/>
    </row>
    <row r="10" spans="2:19" ht="32.1" customHeight="1" x14ac:dyDescent="0.4">
      <c r="B10" s="154">
        <v>7</v>
      </c>
      <c r="C10" s="155" t="s">
        <v>20</v>
      </c>
      <c r="D10" s="156">
        <v>6357</v>
      </c>
      <c r="E10" s="156">
        <v>6323</v>
      </c>
      <c r="F10" s="156">
        <v>34</v>
      </c>
      <c r="G10" s="48"/>
      <c r="H10" s="59"/>
      <c r="I10" s="48"/>
      <c r="J10" s="59"/>
      <c r="K10" s="48"/>
      <c r="L10" s="102"/>
      <c r="N10" s="93">
        <f t="shared" si="0"/>
        <v>1709322</v>
      </c>
      <c r="O10" s="50">
        <f t="shared" si="1"/>
        <v>1022469</v>
      </c>
      <c r="P10" s="98">
        <f t="shared" si="2"/>
        <v>2007925</v>
      </c>
      <c r="R10" s="72"/>
      <c r="S10" s="106"/>
    </row>
    <row r="11" spans="2:19" ht="32.1" customHeight="1" x14ac:dyDescent="0.4">
      <c r="B11" s="154">
        <v>8</v>
      </c>
      <c r="C11" s="155" t="s">
        <v>21</v>
      </c>
      <c r="D11" s="156">
        <v>2881</v>
      </c>
      <c r="E11" s="156">
        <v>2838</v>
      </c>
      <c r="F11" s="156">
        <v>43</v>
      </c>
      <c r="G11" s="48"/>
      <c r="H11" s="59"/>
      <c r="I11" s="103"/>
      <c r="J11" s="104"/>
      <c r="K11" s="48"/>
      <c r="L11" s="102"/>
      <c r="N11" s="93">
        <f t="shared" si="0"/>
        <v>774667</v>
      </c>
      <c r="O11" s="50">
        <f t="shared" si="1"/>
        <v>463384</v>
      </c>
      <c r="P11" s="94">
        <f t="shared" si="2"/>
        <v>909994</v>
      </c>
      <c r="R11" s="72"/>
      <c r="S11" s="106"/>
    </row>
    <row r="12" spans="2:19" ht="32.1" customHeight="1" x14ac:dyDescent="0.4">
      <c r="B12" s="154">
        <v>9</v>
      </c>
      <c r="C12" s="155" t="s">
        <v>22</v>
      </c>
      <c r="D12" s="156">
        <v>12166</v>
      </c>
      <c r="E12" s="156">
        <v>12091</v>
      </c>
      <c r="F12" s="156">
        <v>75</v>
      </c>
      <c r="G12" s="125">
        <v>25489900</v>
      </c>
      <c r="H12" s="126"/>
      <c r="I12" s="125">
        <v>15247152</v>
      </c>
      <c r="J12" s="126"/>
      <c r="K12" s="129">
        <v>37021280</v>
      </c>
      <c r="L12" s="130"/>
      <c r="N12" s="93">
        <f t="shared" si="0"/>
        <v>3271293</v>
      </c>
      <c r="O12" s="90">
        <f t="shared" si="1"/>
        <v>1956798</v>
      </c>
      <c r="P12" s="98">
        <f>ROUND($P$21*D12/$D$21,0)-2</f>
        <v>3842757</v>
      </c>
      <c r="R12" s="72"/>
      <c r="S12" s="106"/>
    </row>
    <row r="13" spans="2:19" ht="32.1" customHeight="1" x14ac:dyDescent="0.4">
      <c r="B13" s="154">
        <v>10</v>
      </c>
      <c r="C13" s="155" t="s">
        <v>23</v>
      </c>
      <c r="D13" s="156">
        <v>6495</v>
      </c>
      <c r="E13" s="156">
        <v>6466</v>
      </c>
      <c r="F13" s="156">
        <v>29</v>
      </c>
      <c r="G13" s="66" t="s">
        <v>57</v>
      </c>
      <c r="H13" s="84">
        <v>24710100</v>
      </c>
      <c r="I13" s="66" t="s">
        <v>57</v>
      </c>
      <c r="J13" s="85">
        <v>14826060</v>
      </c>
      <c r="K13" s="66" t="s">
        <v>57</v>
      </c>
      <c r="L13" s="85">
        <v>36241480</v>
      </c>
      <c r="N13" s="93">
        <f t="shared" si="0"/>
        <v>1746428</v>
      </c>
      <c r="O13" s="50">
        <f t="shared" si="1"/>
        <v>1044665</v>
      </c>
      <c r="P13" s="94">
        <f t="shared" ref="P13:P20" si="3">ROUND($P$21*D13/$D$21,0)</f>
        <v>2051514</v>
      </c>
      <c r="R13" s="72"/>
      <c r="S13" s="106"/>
    </row>
    <row r="14" spans="2:19" ht="32.1" customHeight="1" x14ac:dyDescent="0.4">
      <c r="B14" s="154">
        <v>11</v>
      </c>
      <c r="C14" s="155" t="s">
        <v>31</v>
      </c>
      <c r="D14" s="156">
        <v>4548</v>
      </c>
      <c r="E14" s="156">
        <v>4470</v>
      </c>
      <c r="F14" s="156">
        <v>78</v>
      </c>
      <c r="G14" s="67" t="s">
        <v>58</v>
      </c>
      <c r="H14" s="84">
        <v>779800</v>
      </c>
      <c r="I14" s="67" t="s">
        <v>58</v>
      </c>
      <c r="J14" s="85">
        <v>421092</v>
      </c>
      <c r="K14" s="67" t="s">
        <v>58</v>
      </c>
      <c r="L14" s="85">
        <v>779800</v>
      </c>
      <c r="N14" s="93">
        <f t="shared" si="0"/>
        <v>1222903</v>
      </c>
      <c r="O14" s="50">
        <f t="shared" si="1"/>
        <v>731507</v>
      </c>
      <c r="P14" s="98">
        <f t="shared" si="3"/>
        <v>1436534</v>
      </c>
      <c r="R14" s="72"/>
      <c r="S14" s="106"/>
    </row>
    <row r="15" spans="2:19" ht="32.1" customHeight="1" x14ac:dyDescent="0.4">
      <c r="B15" s="154">
        <v>12</v>
      </c>
      <c r="C15" s="155" t="s">
        <v>32</v>
      </c>
      <c r="D15" s="156">
        <v>6791</v>
      </c>
      <c r="E15" s="156">
        <v>6380</v>
      </c>
      <c r="F15" s="156">
        <v>411</v>
      </c>
      <c r="G15" s="48"/>
      <c r="H15" s="59"/>
      <c r="I15" s="48"/>
      <c r="J15" s="59"/>
      <c r="K15" s="48"/>
      <c r="L15" s="102"/>
      <c r="N15" s="93">
        <f t="shared" si="0"/>
        <v>1826019</v>
      </c>
      <c r="O15" s="50">
        <f t="shared" si="1"/>
        <v>1092275</v>
      </c>
      <c r="P15" s="94">
        <f t="shared" si="3"/>
        <v>2145009</v>
      </c>
      <c r="R15" s="72"/>
      <c r="S15" s="106"/>
    </row>
    <row r="16" spans="2:19" ht="32.1" customHeight="1" x14ac:dyDescent="0.4">
      <c r="B16" s="154">
        <v>13</v>
      </c>
      <c r="C16" s="155" t="s">
        <v>35</v>
      </c>
      <c r="D16" s="156">
        <v>6851</v>
      </c>
      <c r="E16" s="156">
        <v>4235</v>
      </c>
      <c r="F16" s="156">
        <v>2616</v>
      </c>
      <c r="G16" s="48"/>
      <c r="H16" s="59"/>
      <c r="I16" s="48"/>
      <c r="J16" s="59"/>
      <c r="K16" s="48"/>
      <c r="L16" s="102"/>
      <c r="N16" s="93">
        <f t="shared" si="0"/>
        <v>1842152</v>
      </c>
      <c r="O16" s="50">
        <f t="shared" si="1"/>
        <v>1101925</v>
      </c>
      <c r="P16" s="94">
        <f t="shared" si="3"/>
        <v>2163960</v>
      </c>
      <c r="R16" s="72"/>
      <c r="S16" s="106"/>
    </row>
    <row r="17" spans="1:19" ht="32.1" customHeight="1" x14ac:dyDescent="0.4">
      <c r="B17" s="154">
        <v>14</v>
      </c>
      <c r="C17" s="155" t="s">
        <v>36</v>
      </c>
      <c r="D17" s="156">
        <v>3130</v>
      </c>
      <c r="E17" s="156">
        <v>3130</v>
      </c>
      <c r="F17" s="156">
        <v>0</v>
      </c>
      <c r="G17" s="48"/>
      <c r="H17" s="59"/>
      <c r="I17" s="48"/>
      <c r="J17" s="59"/>
      <c r="K17" s="48"/>
      <c r="L17" s="102"/>
      <c r="N17" s="93">
        <f t="shared" si="0"/>
        <v>841620</v>
      </c>
      <c r="O17" s="50">
        <f t="shared" si="1"/>
        <v>503434</v>
      </c>
      <c r="P17" s="94">
        <f t="shared" si="3"/>
        <v>988643</v>
      </c>
      <c r="R17" s="72"/>
      <c r="S17" s="106"/>
    </row>
    <row r="18" spans="1:19" ht="32.1" customHeight="1" x14ac:dyDescent="0.4">
      <c r="B18" s="154">
        <v>15</v>
      </c>
      <c r="C18" s="155" t="s">
        <v>41</v>
      </c>
      <c r="D18" s="156">
        <v>3315</v>
      </c>
      <c r="E18" s="156">
        <v>3230</v>
      </c>
      <c r="F18" s="156">
        <v>85</v>
      </c>
      <c r="G18" s="48"/>
      <c r="H18" s="59"/>
      <c r="I18" s="48"/>
      <c r="J18" s="59"/>
      <c r="K18" s="48"/>
      <c r="L18" s="102"/>
      <c r="N18" s="93">
        <f t="shared" si="0"/>
        <v>891364</v>
      </c>
      <c r="O18" s="50">
        <f t="shared" si="1"/>
        <v>533190</v>
      </c>
      <c r="P18" s="94">
        <f t="shared" si="3"/>
        <v>1047078</v>
      </c>
      <c r="R18" s="72"/>
      <c r="S18" s="106"/>
    </row>
    <row r="19" spans="1:19" ht="32.1" customHeight="1" x14ac:dyDescent="0.4">
      <c r="B19" s="154">
        <v>16</v>
      </c>
      <c r="C19" s="155" t="s">
        <v>42</v>
      </c>
      <c r="D19" s="156">
        <v>3668</v>
      </c>
      <c r="E19" s="156">
        <v>3649</v>
      </c>
      <c r="F19" s="156">
        <v>19</v>
      </c>
      <c r="G19" s="48"/>
      <c r="H19" s="59"/>
      <c r="I19" s="48"/>
      <c r="J19" s="59"/>
      <c r="K19" s="48"/>
      <c r="L19" s="102"/>
      <c r="N19" s="93">
        <f t="shared" si="0"/>
        <v>986282</v>
      </c>
      <c r="O19" s="90">
        <f t="shared" si="1"/>
        <v>589967</v>
      </c>
      <c r="P19" s="94">
        <f t="shared" si="3"/>
        <v>1158576</v>
      </c>
      <c r="R19" s="72"/>
      <c r="S19" s="106"/>
    </row>
    <row r="20" spans="1:19" ht="32.1" customHeight="1" x14ac:dyDescent="0.4">
      <c r="B20" s="154">
        <v>17</v>
      </c>
      <c r="C20" s="155" t="s">
        <v>43</v>
      </c>
      <c r="D20" s="156">
        <v>1399</v>
      </c>
      <c r="E20" s="156">
        <v>1399</v>
      </c>
      <c r="F20" s="156">
        <v>0</v>
      </c>
      <c r="G20" s="62"/>
      <c r="H20" s="61"/>
      <c r="I20" s="62"/>
      <c r="J20" s="61"/>
      <c r="K20" s="62"/>
      <c r="L20" s="65"/>
      <c r="N20" s="93">
        <f t="shared" si="0"/>
        <v>376174</v>
      </c>
      <c r="O20" s="50">
        <f t="shared" si="1"/>
        <v>225017</v>
      </c>
      <c r="P20" s="98">
        <f t="shared" si="3"/>
        <v>441889</v>
      </c>
      <c r="R20" s="72"/>
      <c r="S20" s="106"/>
    </row>
    <row r="21" spans="1:19" ht="32.1" customHeight="1" thickBot="1" x14ac:dyDescent="0.45">
      <c r="B21" s="157" t="s">
        <v>56</v>
      </c>
      <c r="C21" s="158"/>
      <c r="D21" s="159">
        <f t="shared" ref="D21:F21" si="4">SUM(D4:D20)</f>
        <v>86266</v>
      </c>
      <c r="E21" s="159">
        <f t="shared" si="4"/>
        <v>82367</v>
      </c>
      <c r="F21" s="159">
        <f t="shared" si="4"/>
        <v>3899</v>
      </c>
      <c r="G21" s="127">
        <v>25489900</v>
      </c>
      <c r="H21" s="128"/>
      <c r="I21" s="127">
        <v>15247152</v>
      </c>
      <c r="J21" s="128"/>
      <c r="K21" s="127">
        <f>K12*0.8</f>
        <v>29617024</v>
      </c>
      <c r="L21" s="128"/>
      <c r="N21" s="95">
        <f>G25</f>
        <v>23195900</v>
      </c>
      <c r="O21" s="96">
        <f>I25</f>
        <v>13875152</v>
      </c>
      <c r="P21" s="97">
        <f>K25</f>
        <v>27248024</v>
      </c>
      <c r="R21" s="72"/>
      <c r="S21" s="106"/>
    </row>
    <row r="22" spans="1:19" s="73" customFormat="1" ht="37.5" customHeight="1" thickTop="1" x14ac:dyDescent="0.4">
      <c r="A22" s="69"/>
      <c r="B22" s="70"/>
      <c r="C22" s="70"/>
      <c r="D22" s="71"/>
      <c r="E22" s="71"/>
      <c r="F22" s="71"/>
      <c r="G22" s="74"/>
      <c r="H22" s="74"/>
      <c r="I22" s="74"/>
      <c r="J22" s="74"/>
      <c r="K22" s="74"/>
      <c r="L22" s="74"/>
      <c r="N22" s="72"/>
      <c r="O22" s="72"/>
      <c r="P22" s="133" t="s">
        <v>68</v>
      </c>
      <c r="Q22" s="134"/>
      <c r="R22" s="72"/>
    </row>
    <row r="23" spans="1:19" s="73" customFormat="1" ht="21" customHeight="1" x14ac:dyDescent="0.4">
      <c r="A23" s="69"/>
      <c r="B23" s="70"/>
      <c r="C23" s="70"/>
      <c r="D23" s="71"/>
      <c r="E23" s="143"/>
      <c r="F23" s="143"/>
      <c r="G23" s="140" t="s">
        <v>67</v>
      </c>
      <c r="H23" s="141"/>
      <c r="I23" s="140" t="s">
        <v>45</v>
      </c>
      <c r="J23" s="141"/>
      <c r="K23" s="140" t="s">
        <v>60</v>
      </c>
      <c r="L23" s="141"/>
      <c r="N23" s="83" t="s">
        <v>70</v>
      </c>
      <c r="O23" s="72"/>
      <c r="P23" s="72"/>
      <c r="R23" s="72"/>
    </row>
    <row r="24" spans="1:19" ht="30" customHeight="1" x14ac:dyDescent="0.4">
      <c r="E24" s="142" t="s">
        <v>69</v>
      </c>
      <c r="F24" s="142"/>
      <c r="G24" s="138">
        <f>ROUNDDOWN(G21*0.09,-3)</f>
        <v>2294000</v>
      </c>
      <c r="H24" s="139"/>
      <c r="I24" s="138">
        <f>ROUNDDOWN(I21*0.09,-3)</f>
        <v>1372000</v>
      </c>
      <c r="J24" s="139"/>
      <c r="K24" s="138">
        <f>ROUNDDOWN(K21*0.08,-3)</f>
        <v>2369000</v>
      </c>
      <c r="L24" s="139"/>
      <c r="N24" s="82">
        <f>G24+I24+K24</f>
        <v>6035000</v>
      </c>
    </row>
    <row r="25" spans="1:19" ht="30" customHeight="1" x14ac:dyDescent="0.4">
      <c r="E25" s="144" t="s">
        <v>65</v>
      </c>
      <c r="F25" s="144"/>
      <c r="G25" s="146">
        <f>G21-G24</f>
        <v>23195900</v>
      </c>
      <c r="H25" s="147"/>
      <c r="I25" s="146">
        <f t="shared" ref="I25" si="5">I21-I24</f>
        <v>13875152</v>
      </c>
      <c r="J25" s="147"/>
      <c r="K25" s="146">
        <f t="shared" ref="K25" si="6">K21-K24</f>
        <v>27248024</v>
      </c>
      <c r="L25" s="147"/>
    </row>
    <row r="26" spans="1:19" x14ac:dyDescent="0.4">
      <c r="E26" s="105" t="s">
        <v>90</v>
      </c>
      <c r="G26" s="99"/>
      <c r="H26" s="100"/>
      <c r="I26" s="100"/>
      <c r="J26" s="100"/>
      <c r="K26" s="100"/>
      <c r="L26" s="100"/>
    </row>
  </sheetData>
  <mergeCells count="30">
    <mergeCell ref="E24:F24"/>
    <mergeCell ref="E23:F23"/>
    <mergeCell ref="E25:F25"/>
    <mergeCell ref="C1:P1"/>
    <mergeCell ref="G3:H3"/>
    <mergeCell ref="G2:L2"/>
    <mergeCell ref="G21:H21"/>
    <mergeCell ref="K25:L25"/>
    <mergeCell ref="I25:J25"/>
    <mergeCell ref="G25:H25"/>
    <mergeCell ref="G24:H24"/>
    <mergeCell ref="G23:H23"/>
    <mergeCell ref="G12:H12"/>
    <mergeCell ref="I24:J24"/>
    <mergeCell ref="I23:J23"/>
    <mergeCell ref="I3:J3"/>
    <mergeCell ref="R2:R3"/>
    <mergeCell ref="P22:Q22"/>
    <mergeCell ref="K21:L21"/>
    <mergeCell ref="N2:P2"/>
    <mergeCell ref="K24:L24"/>
    <mergeCell ref="K23:L23"/>
    <mergeCell ref="I12:J12"/>
    <mergeCell ref="I21:J21"/>
    <mergeCell ref="K3:L3"/>
    <mergeCell ref="K12:L12"/>
    <mergeCell ref="B21:C21"/>
    <mergeCell ref="B2:B3"/>
    <mergeCell ref="C2:C3"/>
    <mergeCell ref="D2:F2"/>
  </mergeCells>
  <phoneticPr fontId="2"/>
  <pageMargins left="1.1023622047244095" right="0.31496062992125984" top="0.74803149606299213" bottom="0.35433070866141736" header="0.31496062992125984" footer="0.31496062992125984"/>
  <pageSetup paperSize="8" scale="90"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E2EF9-E8D8-4D5D-BC3C-4A4EB6BB7F18}">
  <sheetPr>
    <tabColor rgb="FFFFC000"/>
    <pageSetUpPr fitToPage="1"/>
  </sheetPr>
  <dimension ref="A1:V25"/>
  <sheetViews>
    <sheetView topLeftCell="H1" zoomScaleNormal="100" workbookViewId="0">
      <pane ySplit="2" topLeftCell="A18" activePane="bottomLeft" state="frozen"/>
      <selection pane="bottomLeft" activeCell="Y23" sqref="Y23"/>
    </sheetView>
  </sheetViews>
  <sheetFormatPr defaultRowHeight="18.75" x14ac:dyDescent="0.4"/>
  <cols>
    <col min="1" max="1" width="2.375" style="2" customWidth="1"/>
    <col min="2" max="2" width="4.625" customWidth="1"/>
    <col min="3" max="3" width="28.625" customWidth="1"/>
    <col min="4" max="6" width="7.625" customWidth="1"/>
    <col min="7" max="9" width="12.625" customWidth="1"/>
    <col min="10" max="10" width="3" customWidth="1"/>
    <col min="11" max="11" width="9.625" style="1" customWidth="1"/>
    <col min="12" max="12" width="3" customWidth="1"/>
    <col min="13" max="13" width="9.625" style="1" customWidth="1"/>
    <col min="14" max="14" width="3" customWidth="1"/>
    <col min="15" max="15" width="9.625" style="1" customWidth="1"/>
    <col min="16" max="16" width="2.25" customWidth="1"/>
    <col min="17" max="17" width="12.75" bestFit="1" customWidth="1"/>
    <col min="18" max="19" width="10.5" bestFit="1" customWidth="1"/>
    <col min="20" max="20" width="7.25" customWidth="1"/>
    <col min="21" max="21" width="12.5" customWidth="1"/>
  </cols>
  <sheetData>
    <row r="1" spans="2:22" ht="19.5" thickTop="1" x14ac:dyDescent="0.4">
      <c r="B1" s="118" t="s">
        <v>0</v>
      </c>
      <c r="C1" s="118" t="s">
        <v>1</v>
      </c>
      <c r="D1" s="117" t="s">
        <v>59</v>
      </c>
      <c r="E1" s="117"/>
      <c r="F1" s="117"/>
      <c r="G1" s="111" t="s">
        <v>62</v>
      </c>
      <c r="H1" s="112"/>
      <c r="I1" s="113"/>
      <c r="J1" s="119" t="s">
        <v>61</v>
      </c>
      <c r="K1" s="120"/>
      <c r="L1" s="120"/>
      <c r="M1" s="120"/>
      <c r="N1" s="120"/>
      <c r="O1" s="121"/>
      <c r="Q1" s="135" t="s">
        <v>64</v>
      </c>
      <c r="R1" s="136"/>
      <c r="S1" s="137"/>
      <c r="U1" s="153" t="s">
        <v>66</v>
      </c>
    </row>
    <row r="2" spans="2:22" ht="24.95" customHeight="1" x14ac:dyDescent="0.4">
      <c r="B2" s="118"/>
      <c r="C2" s="118"/>
      <c r="D2" s="86" t="s">
        <v>56</v>
      </c>
      <c r="E2" s="86" t="s">
        <v>57</v>
      </c>
      <c r="F2" s="86" t="s">
        <v>58</v>
      </c>
      <c r="G2" s="86" t="s">
        <v>44</v>
      </c>
      <c r="H2" s="86" t="s">
        <v>45</v>
      </c>
      <c r="I2" s="86" t="s">
        <v>60</v>
      </c>
      <c r="J2" s="111" t="s">
        <v>44</v>
      </c>
      <c r="K2" s="113"/>
      <c r="L2" s="111" t="s">
        <v>45</v>
      </c>
      <c r="M2" s="113"/>
      <c r="N2" s="111" t="s">
        <v>46</v>
      </c>
      <c r="O2" s="113"/>
      <c r="Q2" s="91" t="s">
        <v>44</v>
      </c>
      <c r="R2" s="76" t="s">
        <v>45</v>
      </c>
      <c r="S2" s="92" t="s">
        <v>60</v>
      </c>
      <c r="U2" s="124"/>
    </row>
    <row r="3" spans="2:22" ht="32.1" customHeight="1" x14ac:dyDescent="0.4">
      <c r="B3" s="55">
        <v>1</v>
      </c>
      <c r="C3" s="51" t="s">
        <v>12</v>
      </c>
      <c r="D3" s="53">
        <v>2117</v>
      </c>
      <c r="E3" s="53">
        <v>1771</v>
      </c>
      <c r="F3" s="53">
        <v>346</v>
      </c>
      <c r="G3" s="50">
        <v>600500</v>
      </c>
      <c r="H3" s="50">
        <v>356148</v>
      </c>
      <c r="I3" s="9">
        <v>0</v>
      </c>
      <c r="J3" s="63"/>
      <c r="K3" s="64"/>
      <c r="L3" s="63"/>
      <c r="M3" s="64"/>
      <c r="N3" s="63"/>
      <c r="O3" s="64"/>
      <c r="Q3" s="93">
        <f>ROUND($Q$20*D3/$D$20,0)</f>
        <v>562167</v>
      </c>
      <c r="R3" s="50">
        <f>ROUND($R$20*D3/$D$20,0)</f>
        <v>336165</v>
      </c>
      <c r="S3" s="98">
        <f>ROUND($S$20*D3/$D$20,0)</f>
        <v>652550</v>
      </c>
      <c r="U3" s="56">
        <f>(Q3+R3+S3)-(G3+H3+I3)</f>
        <v>594234</v>
      </c>
      <c r="V3" t="s">
        <v>72</v>
      </c>
    </row>
    <row r="4" spans="2:22" ht="32.1" customHeight="1" x14ac:dyDescent="0.4">
      <c r="B4" s="55">
        <v>2</v>
      </c>
      <c r="C4" s="51" t="s">
        <v>13</v>
      </c>
      <c r="D4" s="53">
        <v>2426</v>
      </c>
      <c r="E4" s="53">
        <v>2377</v>
      </c>
      <c r="F4" s="53">
        <v>49</v>
      </c>
      <c r="G4" s="50">
        <v>721145</v>
      </c>
      <c r="H4" s="50">
        <v>360082</v>
      </c>
      <c r="I4" s="9">
        <v>0</v>
      </c>
      <c r="J4" s="60"/>
      <c r="K4" s="59"/>
      <c r="L4" s="60"/>
      <c r="M4" s="59"/>
      <c r="N4" s="60"/>
      <c r="O4" s="88"/>
      <c r="Q4" s="93">
        <f t="shared" ref="Q4:Q18" si="0">ROUND($Q$20*D4/$D$20,0)</f>
        <v>644222</v>
      </c>
      <c r="R4" s="50">
        <f t="shared" ref="R4:R19" si="1">ROUND($R$20*D4/$D$20,0)</f>
        <v>385233</v>
      </c>
      <c r="S4" s="98">
        <f t="shared" ref="S4:S19" si="2">ROUND($S$20*D4/$D$20,0)</f>
        <v>747797</v>
      </c>
      <c r="U4" s="56">
        <f t="shared" ref="U4:U19" si="3">(Q4+R4+S4)-(G4+H4+I4)</f>
        <v>696025</v>
      </c>
      <c r="V4" t="s">
        <v>73</v>
      </c>
    </row>
    <row r="5" spans="2:22" ht="32.1" customHeight="1" x14ac:dyDescent="0.4">
      <c r="B5" s="55">
        <v>3</v>
      </c>
      <c r="C5" s="51" t="s">
        <v>16</v>
      </c>
      <c r="D5" s="53">
        <v>6019</v>
      </c>
      <c r="E5" s="53">
        <v>6011</v>
      </c>
      <c r="F5" s="53">
        <v>8</v>
      </c>
      <c r="G5" s="50">
        <v>1755325</v>
      </c>
      <c r="H5" s="50">
        <v>1053099</v>
      </c>
      <c r="I5" s="50">
        <v>1519919</v>
      </c>
      <c r="J5" s="48"/>
      <c r="K5" s="59"/>
      <c r="L5" s="48"/>
      <c r="M5" s="59"/>
      <c r="N5" s="48"/>
      <c r="O5" s="88"/>
      <c r="Q5" s="93">
        <f t="shared" si="0"/>
        <v>1598339</v>
      </c>
      <c r="R5" s="50">
        <f t="shared" si="1"/>
        <v>955777</v>
      </c>
      <c r="S5" s="94">
        <f t="shared" si="2"/>
        <v>1855314</v>
      </c>
      <c r="U5" s="56">
        <f t="shared" si="3"/>
        <v>81087</v>
      </c>
      <c r="V5" t="s">
        <v>74</v>
      </c>
    </row>
    <row r="6" spans="2:22" ht="32.1" customHeight="1" x14ac:dyDescent="0.4">
      <c r="B6" s="55">
        <v>4</v>
      </c>
      <c r="C6" s="51" t="s">
        <v>17</v>
      </c>
      <c r="D6" s="53">
        <v>6651</v>
      </c>
      <c r="E6" s="53">
        <v>6629</v>
      </c>
      <c r="F6" s="53">
        <v>22</v>
      </c>
      <c r="G6" s="50">
        <v>1936760</v>
      </c>
      <c r="H6" s="50">
        <v>962526</v>
      </c>
      <c r="I6" s="50">
        <v>0</v>
      </c>
      <c r="J6" s="48"/>
      <c r="K6" s="59"/>
      <c r="L6" s="48"/>
      <c r="M6" s="59"/>
      <c r="N6" s="48"/>
      <c r="O6" s="88"/>
      <c r="Q6" s="93">
        <f t="shared" si="0"/>
        <v>1766166</v>
      </c>
      <c r="R6" s="50">
        <f t="shared" si="1"/>
        <v>1056134</v>
      </c>
      <c r="S6" s="98">
        <f t="shared" si="2"/>
        <v>2050123</v>
      </c>
      <c r="U6" s="56">
        <f t="shared" si="3"/>
        <v>1973137</v>
      </c>
      <c r="V6" t="s">
        <v>75</v>
      </c>
    </row>
    <row r="7" spans="2:22" ht="32.1" customHeight="1" x14ac:dyDescent="0.4">
      <c r="B7" s="55">
        <v>5</v>
      </c>
      <c r="C7" s="51" t="s">
        <v>18</v>
      </c>
      <c r="D7" s="53">
        <v>1601</v>
      </c>
      <c r="E7" s="53">
        <v>1593</v>
      </c>
      <c r="F7" s="53">
        <v>8</v>
      </c>
      <c r="G7" s="50">
        <v>479500</v>
      </c>
      <c r="H7" s="50">
        <v>287604</v>
      </c>
      <c r="I7" s="50">
        <v>0</v>
      </c>
      <c r="J7" s="48"/>
      <c r="K7" s="59"/>
      <c r="L7" s="48"/>
      <c r="M7" s="59"/>
      <c r="N7" s="48"/>
      <c r="O7" s="88"/>
      <c r="Q7" s="93">
        <f t="shared" si="0"/>
        <v>425144</v>
      </c>
      <c r="R7" s="50">
        <f t="shared" si="1"/>
        <v>254228</v>
      </c>
      <c r="S7" s="98">
        <f t="shared" si="2"/>
        <v>493497</v>
      </c>
      <c r="U7" s="56">
        <f t="shared" si="3"/>
        <v>405765</v>
      </c>
      <c r="V7" t="s">
        <v>76</v>
      </c>
    </row>
    <row r="8" spans="2:22" ht="32.1" customHeight="1" x14ac:dyDescent="0.4">
      <c r="B8" s="55">
        <v>6</v>
      </c>
      <c r="C8" s="51" t="s">
        <v>19</v>
      </c>
      <c r="D8" s="53">
        <v>9400</v>
      </c>
      <c r="E8" s="53">
        <v>9400</v>
      </c>
      <c r="F8" s="53">
        <v>0</v>
      </c>
      <c r="G8" s="50">
        <v>2820000</v>
      </c>
      <c r="H8" s="50">
        <v>1410000</v>
      </c>
      <c r="I8" s="50">
        <v>0</v>
      </c>
      <c r="J8" s="48"/>
      <c r="K8" s="87"/>
      <c r="L8" s="48"/>
      <c r="M8" s="87"/>
      <c r="N8" s="48"/>
      <c r="O8" s="88"/>
      <c r="Q8" s="93">
        <f t="shared" si="0"/>
        <v>2496160</v>
      </c>
      <c r="R8" s="50">
        <f t="shared" si="1"/>
        <v>1492657</v>
      </c>
      <c r="S8" s="98">
        <f t="shared" si="2"/>
        <v>2897483</v>
      </c>
      <c r="U8" s="56">
        <f t="shared" si="3"/>
        <v>2656300</v>
      </c>
      <c r="V8" t="s">
        <v>77</v>
      </c>
    </row>
    <row r="9" spans="2:22" ht="32.1" customHeight="1" x14ac:dyDescent="0.4">
      <c r="B9" s="55">
        <v>7</v>
      </c>
      <c r="C9" s="51" t="s">
        <v>20</v>
      </c>
      <c r="D9" s="53">
        <v>6385</v>
      </c>
      <c r="E9" s="53">
        <v>6351</v>
      </c>
      <c r="F9" s="53">
        <v>34</v>
      </c>
      <c r="G9" s="50">
        <v>1912100</v>
      </c>
      <c r="H9" s="50">
        <v>955710</v>
      </c>
      <c r="I9" s="50">
        <v>0</v>
      </c>
      <c r="J9" s="48"/>
      <c r="K9" s="59"/>
      <c r="L9" s="48"/>
      <c r="M9" s="59"/>
      <c r="N9" s="48"/>
      <c r="O9" s="88"/>
      <c r="Q9" s="93">
        <f t="shared" si="0"/>
        <v>1695530</v>
      </c>
      <c r="R9" s="50">
        <f t="shared" si="1"/>
        <v>1013895</v>
      </c>
      <c r="S9" s="98">
        <f t="shared" si="2"/>
        <v>1968131</v>
      </c>
      <c r="U9" s="56">
        <f t="shared" si="3"/>
        <v>1809746</v>
      </c>
      <c r="V9" t="s">
        <v>78</v>
      </c>
    </row>
    <row r="10" spans="2:22" ht="32.1" customHeight="1" x14ac:dyDescent="0.4">
      <c r="B10" s="55">
        <v>8</v>
      </c>
      <c r="C10" s="51" t="s">
        <v>21</v>
      </c>
      <c r="D10" s="53">
        <v>2836</v>
      </c>
      <c r="E10" s="53">
        <v>2832</v>
      </c>
      <c r="F10" s="53">
        <v>4</v>
      </c>
      <c r="G10" s="50">
        <v>850400</v>
      </c>
      <c r="H10" s="50">
        <v>510192</v>
      </c>
      <c r="I10" s="50">
        <v>947578</v>
      </c>
      <c r="J10" s="48"/>
      <c r="K10" s="59"/>
      <c r="L10" s="48"/>
      <c r="M10" s="59"/>
      <c r="N10" s="48"/>
      <c r="O10" s="88"/>
      <c r="Q10" s="93">
        <f t="shared" si="0"/>
        <v>753097</v>
      </c>
      <c r="R10" s="50">
        <f t="shared" si="1"/>
        <v>450338</v>
      </c>
      <c r="S10" s="94">
        <f t="shared" si="2"/>
        <v>874177</v>
      </c>
      <c r="U10" s="68">
        <f>(Q10+R10+S10)-(G10+H10+I10)</f>
        <v>-230558</v>
      </c>
      <c r="V10" t="s">
        <v>79</v>
      </c>
    </row>
    <row r="11" spans="2:22" ht="32.1" customHeight="1" x14ac:dyDescent="0.4">
      <c r="B11" s="55">
        <v>9</v>
      </c>
      <c r="C11" s="51" t="s">
        <v>22</v>
      </c>
      <c r="D11" s="53">
        <v>11632</v>
      </c>
      <c r="E11" s="53">
        <v>11327</v>
      </c>
      <c r="F11" s="53">
        <v>305</v>
      </c>
      <c r="G11" s="50">
        <v>3459100</v>
      </c>
      <c r="H11" s="50">
        <v>0</v>
      </c>
      <c r="I11" s="50">
        <v>0</v>
      </c>
      <c r="J11" s="125">
        <v>25059400</v>
      </c>
      <c r="K11" s="126"/>
      <c r="L11" s="125">
        <v>14985108</v>
      </c>
      <c r="M11" s="126"/>
      <c r="N11" s="129">
        <v>36360760</v>
      </c>
      <c r="O11" s="130"/>
      <c r="Q11" s="93">
        <f t="shared" si="0"/>
        <v>3088865</v>
      </c>
      <c r="R11" s="90">
        <f t="shared" si="1"/>
        <v>1847084</v>
      </c>
      <c r="S11" s="98">
        <f>ROUND($S$20*D11/$D$20,0)-2</f>
        <v>3585479</v>
      </c>
      <c r="U11" s="56">
        <f t="shared" si="3"/>
        <v>5062328</v>
      </c>
      <c r="V11" t="s">
        <v>80</v>
      </c>
    </row>
    <row r="12" spans="2:22" ht="32.1" customHeight="1" x14ac:dyDescent="0.4">
      <c r="B12" s="55">
        <v>10</v>
      </c>
      <c r="C12" s="51" t="s">
        <v>23</v>
      </c>
      <c r="D12" s="53">
        <v>6258</v>
      </c>
      <c r="E12" s="53">
        <v>6211</v>
      </c>
      <c r="F12" s="53">
        <v>47</v>
      </c>
      <c r="G12" s="50">
        <v>1851565</v>
      </c>
      <c r="H12" s="50">
        <v>1110375</v>
      </c>
      <c r="I12" s="50">
        <v>1519919</v>
      </c>
      <c r="J12" s="66" t="s">
        <v>57</v>
      </c>
      <c r="K12" s="84">
        <v>24217200</v>
      </c>
      <c r="L12" s="66" t="s">
        <v>57</v>
      </c>
      <c r="M12" s="85">
        <v>14530320</v>
      </c>
      <c r="N12" s="66" t="s">
        <v>57</v>
      </c>
      <c r="O12" s="85">
        <v>35518560</v>
      </c>
      <c r="Q12" s="93">
        <f t="shared" si="0"/>
        <v>1661805</v>
      </c>
      <c r="R12" s="50">
        <f t="shared" si="1"/>
        <v>993728</v>
      </c>
      <c r="S12" s="94">
        <f t="shared" si="2"/>
        <v>1928984</v>
      </c>
      <c r="U12" s="56">
        <f t="shared" si="3"/>
        <v>102658</v>
      </c>
      <c r="V12" t="s">
        <v>81</v>
      </c>
    </row>
    <row r="13" spans="2:22" ht="32.1" customHeight="1" x14ac:dyDescent="0.4">
      <c r="B13" s="55">
        <v>11</v>
      </c>
      <c r="C13" s="51" t="s">
        <v>31</v>
      </c>
      <c r="D13" s="53">
        <v>4242</v>
      </c>
      <c r="E13" s="53">
        <v>4164</v>
      </c>
      <c r="F13" s="53">
        <v>78</v>
      </c>
      <c r="G13" s="50">
        <v>1242204</v>
      </c>
      <c r="H13" s="50">
        <v>620322</v>
      </c>
      <c r="I13" s="9">
        <v>0</v>
      </c>
      <c r="J13" s="67" t="s">
        <v>58</v>
      </c>
      <c r="K13" s="84">
        <v>842200</v>
      </c>
      <c r="L13" s="67" t="s">
        <v>58</v>
      </c>
      <c r="M13" s="85">
        <v>454788</v>
      </c>
      <c r="N13" s="67" t="s">
        <v>58</v>
      </c>
      <c r="O13" s="85">
        <v>842200</v>
      </c>
      <c r="Q13" s="93">
        <f t="shared" si="0"/>
        <v>1126459</v>
      </c>
      <c r="R13" s="50">
        <f t="shared" si="1"/>
        <v>673601</v>
      </c>
      <c r="S13" s="98">
        <f t="shared" si="2"/>
        <v>1307566</v>
      </c>
      <c r="U13" s="56">
        <f t="shared" si="3"/>
        <v>1245100</v>
      </c>
      <c r="V13" t="s">
        <v>82</v>
      </c>
    </row>
    <row r="14" spans="2:22" ht="32.1" customHeight="1" x14ac:dyDescent="0.4">
      <c r="B14" s="55">
        <v>12</v>
      </c>
      <c r="C14" s="51" t="s">
        <v>32</v>
      </c>
      <c r="D14" s="53">
        <v>6895</v>
      </c>
      <c r="E14" s="53">
        <v>6345</v>
      </c>
      <c r="F14" s="53">
        <v>550</v>
      </c>
      <c r="G14" s="50">
        <v>1956356</v>
      </c>
      <c r="H14" s="50">
        <v>1167561</v>
      </c>
      <c r="I14" s="50">
        <v>1519919</v>
      </c>
      <c r="J14" s="48"/>
      <c r="K14" s="59"/>
      <c r="L14" s="48"/>
      <c r="M14" s="59"/>
      <c r="N14" s="48"/>
      <c r="O14" s="88"/>
      <c r="Q14" s="93">
        <f t="shared" si="0"/>
        <v>1830960</v>
      </c>
      <c r="R14" s="50">
        <f t="shared" si="1"/>
        <v>1094880</v>
      </c>
      <c r="S14" s="94">
        <f t="shared" si="2"/>
        <v>2125335</v>
      </c>
      <c r="U14" s="56">
        <f t="shared" si="3"/>
        <v>407339</v>
      </c>
      <c r="V14" t="s">
        <v>83</v>
      </c>
    </row>
    <row r="15" spans="2:22" ht="32.1" customHeight="1" x14ac:dyDescent="0.4">
      <c r="B15" s="55">
        <v>13</v>
      </c>
      <c r="C15" s="51" t="s">
        <v>35</v>
      </c>
      <c r="D15" s="53">
        <v>6978</v>
      </c>
      <c r="E15" s="53">
        <v>4341</v>
      </c>
      <c r="F15" s="53">
        <v>2637</v>
      </c>
      <c r="G15" s="50">
        <v>1822848</v>
      </c>
      <c r="H15" s="50">
        <v>1062476</v>
      </c>
      <c r="I15" s="50">
        <v>1519919</v>
      </c>
      <c r="J15" s="48"/>
      <c r="K15" s="59"/>
      <c r="L15" s="48"/>
      <c r="M15" s="59"/>
      <c r="N15" s="48"/>
      <c r="O15" s="88"/>
      <c r="Q15" s="93">
        <f>ROUND($Q$20*D15/$D$20,0)</f>
        <v>1853001</v>
      </c>
      <c r="R15" s="50">
        <f t="shared" si="1"/>
        <v>1108060</v>
      </c>
      <c r="S15" s="94">
        <f t="shared" si="2"/>
        <v>2150919</v>
      </c>
      <c r="U15" s="56">
        <f t="shared" si="3"/>
        <v>706737</v>
      </c>
      <c r="V15" t="s">
        <v>84</v>
      </c>
    </row>
    <row r="16" spans="2:22" ht="32.1" customHeight="1" x14ac:dyDescent="0.4">
      <c r="B16" s="55">
        <v>14</v>
      </c>
      <c r="C16" s="51" t="s">
        <v>36</v>
      </c>
      <c r="D16" s="53">
        <v>3093</v>
      </c>
      <c r="E16" s="53">
        <v>3092</v>
      </c>
      <c r="F16" s="53">
        <v>1</v>
      </c>
      <c r="G16" s="50">
        <v>927800</v>
      </c>
      <c r="H16" s="50">
        <v>649446</v>
      </c>
      <c r="I16" s="50">
        <v>1034061</v>
      </c>
      <c r="J16" s="48"/>
      <c r="K16" s="59"/>
      <c r="L16" s="48"/>
      <c r="M16" s="59"/>
      <c r="N16" s="48"/>
      <c r="O16" s="88"/>
      <c r="Q16" s="93">
        <f t="shared" si="0"/>
        <v>821343</v>
      </c>
      <c r="R16" s="50">
        <f t="shared" si="1"/>
        <v>491148</v>
      </c>
      <c r="S16" s="94">
        <f>ROUND($S$20*D16/$D$20,0)</f>
        <v>953395</v>
      </c>
      <c r="U16" s="68">
        <f t="shared" si="3"/>
        <v>-345421</v>
      </c>
      <c r="V16" t="s">
        <v>85</v>
      </c>
    </row>
    <row r="17" spans="1:22" ht="32.1" customHeight="1" x14ac:dyDescent="0.4">
      <c r="B17" s="55">
        <v>15</v>
      </c>
      <c r="C17" s="51" t="s">
        <v>41</v>
      </c>
      <c r="D17" s="53">
        <v>3293</v>
      </c>
      <c r="E17" s="53">
        <v>3190</v>
      </c>
      <c r="F17" s="53">
        <v>103</v>
      </c>
      <c r="G17" s="50">
        <v>977600</v>
      </c>
      <c r="H17" s="50">
        <v>585324</v>
      </c>
      <c r="I17" s="50">
        <v>1082334</v>
      </c>
      <c r="J17" s="48"/>
      <c r="K17" s="59"/>
      <c r="L17" s="48"/>
      <c r="M17" s="59"/>
      <c r="N17" s="48"/>
      <c r="O17" s="88"/>
      <c r="Q17" s="93">
        <f t="shared" si="0"/>
        <v>874453</v>
      </c>
      <c r="R17" s="50">
        <f t="shared" si="1"/>
        <v>522906</v>
      </c>
      <c r="S17" s="94">
        <f t="shared" si="2"/>
        <v>1015044</v>
      </c>
      <c r="U17" s="68">
        <f>(Q17+R17+S17)-(G17+H17+I17)</f>
        <v>-232855</v>
      </c>
      <c r="V17" t="s">
        <v>86</v>
      </c>
    </row>
    <row r="18" spans="1:22" ht="32.1" customHeight="1" x14ac:dyDescent="0.4">
      <c r="B18" s="55">
        <v>16</v>
      </c>
      <c r="C18" s="51" t="s">
        <v>42</v>
      </c>
      <c r="D18" s="53">
        <v>3668</v>
      </c>
      <c r="E18" s="53">
        <v>3649</v>
      </c>
      <c r="F18" s="53">
        <v>19</v>
      </c>
      <c r="G18" s="50">
        <v>1098500</v>
      </c>
      <c r="H18" s="50">
        <v>0</v>
      </c>
      <c r="I18" s="50">
        <v>1223048</v>
      </c>
      <c r="J18" s="48"/>
      <c r="K18" s="59"/>
      <c r="L18" s="48"/>
      <c r="M18" s="59"/>
      <c r="N18" s="48"/>
      <c r="O18" s="88"/>
      <c r="Q18" s="93">
        <f t="shared" si="0"/>
        <v>974034</v>
      </c>
      <c r="R18" s="90">
        <f t="shared" si="1"/>
        <v>582454</v>
      </c>
      <c r="S18" s="94">
        <f t="shared" si="2"/>
        <v>1130635</v>
      </c>
      <c r="U18" s="56">
        <f t="shared" si="3"/>
        <v>365575</v>
      </c>
      <c r="V18" t="s">
        <v>87</v>
      </c>
    </row>
    <row r="19" spans="1:22" ht="32.1" customHeight="1" x14ac:dyDescent="0.4">
      <c r="B19" s="55">
        <v>17</v>
      </c>
      <c r="C19" s="51" t="s">
        <v>43</v>
      </c>
      <c r="D19" s="53">
        <v>1441</v>
      </c>
      <c r="E19" s="53">
        <v>1441</v>
      </c>
      <c r="F19" s="53">
        <v>0</v>
      </c>
      <c r="G19" s="50">
        <v>432300</v>
      </c>
      <c r="H19" s="50">
        <v>345840</v>
      </c>
      <c r="I19" s="50">
        <v>0</v>
      </c>
      <c r="J19" s="62"/>
      <c r="K19" s="61"/>
      <c r="L19" s="62"/>
      <c r="M19" s="61"/>
      <c r="N19" s="62"/>
      <c r="O19" s="65"/>
      <c r="Q19" s="93">
        <f>ROUND($Q$20*D19/$D$20,0)</f>
        <v>382656</v>
      </c>
      <c r="R19" s="50">
        <f t="shared" si="1"/>
        <v>228821</v>
      </c>
      <c r="S19" s="98">
        <f t="shared" si="2"/>
        <v>444178</v>
      </c>
      <c r="U19" s="56">
        <f t="shared" si="3"/>
        <v>277515</v>
      </c>
      <c r="V19" t="s">
        <v>88</v>
      </c>
    </row>
    <row r="20" spans="1:22" ht="32.1" customHeight="1" thickBot="1" x14ac:dyDescent="0.45">
      <c r="B20" s="111" t="s">
        <v>56</v>
      </c>
      <c r="C20" s="113"/>
      <c r="D20" s="54">
        <f t="shared" ref="D20:I20" si="4">SUM(D3:D19)</f>
        <v>84935</v>
      </c>
      <c r="E20" s="54">
        <f t="shared" si="4"/>
        <v>80724</v>
      </c>
      <c r="F20" s="54">
        <f t="shared" si="4"/>
        <v>4211</v>
      </c>
      <c r="G20" s="56">
        <f t="shared" si="4"/>
        <v>24844003</v>
      </c>
      <c r="H20" s="56">
        <f t="shared" si="4"/>
        <v>11436705</v>
      </c>
      <c r="I20" s="56">
        <f t="shared" si="4"/>
        <v>10366697</v>
      </c>
      <c r="J20" s="127">
        <v>25059400</v>
      </c>
      <c r="K20" s="128"/>
      <c r="L20" s="127">
        <v>14985108</v>
      </c>
      <c r="M20" s="128"/>
      <c r="N20" s="127">
        <f>N11*0.8</f>
        <v>29088608</v>
      </c>
      <c r="O20" s="128"/>
      <c r="Q20" s="95">
        <f>J24</f>
        <v>22554400</v>
      </c>
      <c r="R20" s="96">
        <f>L24</f>
        <v>13487108</v>
      </c>
      <c r="S20" s="97">
        <f>N24</f>
        <v>26180608</v>
      </c>
      <c r="U20" s="56">
        <f>(Q20+R20+S20)-(G20+H20+I20)</f>
        <v>15574711</v>
      </c>
    </row>
    <row r="21" spans="1:22" s="73" customFormat="1" ht="37.5" customHeight="1" thickTop="1" x14ac:dyDescent="0.4">
      <c r="A21" s="69"/>
      <c r="B21" s="70"/>
      <c r="C21" s="70"/>
      <c r="D21" s="71"/>
      <c r="E21" s="71"/>
      <c r="F21" s="71"/>
      <c r="G21" s="72"/>
      <c r="H21" s="72"/>
      <c r="I21" s="72"/>
      <c r="J21" s="74"/>
      <c r="K21" s="74"/>
      <c r="L21" s="74"/>
      <c r="M21" s="74"/>
      <c r="N21" s="74"/>
      <c r="O21" s="74"/>
      <c r="Q21" s="72"/>
      <c r="R21" s="72"/>
      <c r="S21" s="133" t="s">
        <v>68</v>
      </c>
      <c r="T21" s="134"/>
      <c r="U21" s="72"/>
    </row>
    <row r="22" spans="1:22" s="73" customFormat="1" ht="21" customHeight="1" x14ac:dyDescent="0.4">
      <c r="A22" s="69"/>
      <c r="B22" s="70"/>
      <c r="C22" s="70"/>
      <c r="D22" s="71"/>
      <c r="E22" s="71"/>
      <c r="F22" s="71"/>
      <c r="G22" s="72"/>
      <c r="H22" s="72"/>
      <c r="I22" s="75"/>
      <c r="J22" s="152" t="s">
        <v>67</v>
      </c>
      <c r="K22" s="152"/>
      <c r="L22" s="152" t="s">
        <v>45</v>
      </c>
      <c r="M22" s="152"/>
      <c r="N22" s="152" t="s">
        <v>60</v>
      </c>
      <c r="O22" s="152"/>
      <c r="Q22" s="83" t="s">
        <v>70</v>
      </c>
      <c r="R22" s="72"/>
      <c r="S22" s="72"/>
      <c r="U22" s="72"/>
    </row>
    <row r="23" spans="1:22" ht="30" customHeight="1" x14ac:dyDescent="0.4">
      <c r="I23" s="77" t="s">
        <v>69</v>
      </c>
      <c r="J23" s="150">
        <f>ROUNDDOWN(J20*0.1,-3)</f>
        <v>2505000</v>
      </c>
      <c r="K23" s="150"/>
      <c r="L23" s="150">
        <f>ROUNDDOWN(L20*0.1,-3)</f>
        <v>1498000</v>
      </c>
      <c r="M23" s="150"/>
      <c r="N23" s="150">
        <f>ROUNDDOWN(N20*0.1,-3)</f>
        <v>2908000</v>
      </c>
      <c r="O23" s="150"/>
      <c r="Q23" s="82">
        <f>J23+L23+N23</f>
        <v>6911000</v>
      </c>
    </row>
    <row r="24" spans="1:22" ht="30" customHeight="1" x14ac:dyDescent="0.4">
      <c r="I24" s="89" t="s">
        <v>65</v>
      </c>
      <c r="J24" s="151">
        <f>J20-J23</f>
        <v>22554400</v>
      </c>
      <c r="K24" s="144"/>
      <c r="L24" s="151">
        <f t="shared" ref="L24" si="5">L20-L23</f>
        <v>13487108</v>
      </c>
      <c r="M24" s="144"/>
      <c r="N24" s="151">
        <f t="shared" ref="N24" si="6">N20-N23</f>
        <v>26180608</v>
      </c>
      <c r="O24" s="144"/>
    </row>
    <row r="25" spans="1:22" x14ac:dyDescent="0.4">
      <c r="J25" s="148" t="s">
        <v>89</v>
      </c>
      <c r="K25" s="149"/>
      <c r="L25" s="149"/>
      <c r="M25" s="149"/>
      <c r="N25" s="149"/>
      <c r="O25" s="149"/>
    </row>
  </sheetData>
  <mergeCells count="28">
    <mergeCell ref="B1:B2"/>
    <mergeCell ref="C1:C2"/>
    <mergeCell ref="D1:F1"/>
    <mergeCell ref="G1:I1"/>
    <mergeCell ref="J1:O1"/>
    <mergeCell ref="J22:K22"/>
    <mergeCell ref="L22:M22"/>
    <mergeCell ref="N22:O22"/>
    <mergeCell ref="U1:U2"/>
    <mergeCell ref="J2:K2"/>
    <mergeCell ref="L2:M2"/>
    <mergeCell ref="N2:O2"/>
    <mergeCell ref="J11:K11"/>
    <mergeCell ref="L11:M11"/>
    <mergeCell ref="N11:O11"/>
    <mergeCell ref="Q1:S1"/>
    <mergeCell ref="B20:C20"/>
    <mergeCell ref="J20:K20"/>
    <mergeCell ref="L20:M20"/>
    <mergeCell ref="N20:O20"/>
    <mergeCell ref="S21:T21"/>
    <mergeCell ref="J25:O25"/>
    <mergeCell ref="J23:K23"/>
    <mergeCell ref="L23:M23"/>
    <mergeCell ref="N23:O23"/>
    <mergeCell ref="J24:K24"/>
    <mergeCell ref="L24:M24"/>
    <mergeCell ref="N24:O24"/>
  </mergeCells>
  <phoneticPr fontId="2"/>
  <pageMargins left="0.70866141732283472" right="0.31496062992125984" top="0.74803149606299213" bottom="0.74803149606299213" header="0.31496062992125984" footer="0.31496062992125984"/>
  <pageSetup paperSize="9"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5C407-0D93-4021-A64C-717B013FB43C}">
  <sheetPr>
    <tabColor rgb="FF92D050"/>
    <pageSetUpPr fitToPage="1"/>
  </sheetPr>
  <dimension ref="A1:V25"/>
  <sheetViews>
    <sheetView topLeftCell="F1" zoomScaleNormal="100" workbookViewId="0">
      <pane ySplit="2" topLeftCell="A18" activePane="bottomLeft" state="frozen"/>
      <selection pane="bottomLeft" activeCell="X21" sqref="X21"/>
    </sheetView>
  </sheetViews>
  <sheetFormatPr defaultRowHeight="18.75" x14ac:dyDescent="0.4"/>
  <cols>
    <col min="1" max="1" width="2.375" style="2" customWidth="1"/>
    <col min="2" max="2" width="4.625" customWidth="1"/>
    <col min="3" max="3" width="28.625" customWidth="1"/>
    <col min="4" max="6" width="7.625" customWidth="1"/>
    <col min="7" max="9" width="12.625" customWidth="1"/>
    <col min="10" max="10" width="3" customWidth="1"/>
    <col min="11" max="11" width="9.625" style="1" customWidth="1"/>
    <col min="12" max="12" width="3" customWidth="1"/>
    <col min="13" max="13" width="9.625" style="1" customWidth="1"/>
    <col min="14" max="14" width="3" customWidth="1"/>
    <col min="15" max="15" width="9.625" style="1" customWidth="1"/>
    <col min="16" max="16" width="2.25" customWidth="1"/>
    <col min="17" max="17" width="12.75" bestFit="1" customWidth="1"/>
    <col min="18" max="19" width="10.5" bestFit="1" customWidth="1"/>
    <col min="20" max="20" width="7.25" customWidth="1"/>
    <col min="21" max="21" width="12.5" customWidth="1"/>
  </cols>
  <sheetData>
    <row r="1" spans="2:22" ht="19.5" thickTop="1" x14ac:dyDescent="0.4">
      <c r="B1" s="118" t="s">
        <v>0</v>
      </c>
      <c r="C1" s="118" t="s">
        <v>1</v>
      </c>
      <c r="D1" s="117" t="s">
        <v>59</v>
      </c>
      <c r="E1" s="117"/>
      <c r="F1" s="117"/>
      <c r="G1" s="111" t="s">
        <v>62</v>
      </c>
      <c r="H1" s="112"/>
      <c r="I1" s="113"/>
      <c r="J1" s="119" t="s">
        <v>61</v>
      </c>
      <c r="K1" s="120"/>
      <c r="L1" s="120"/>
      <c r="M1" s="120"/>
      <c r="N1" s="120"/>
      <c r="O1" s="121"/>
      <c r="Q1" s="135" t="s">
        <v>64</v>
      </c>
      <c r="R1" s="136"/>
      <c r="S1" s="137"/>
      <c r="U1" s="153" t="s">
        <v>66</v>
      </c>
    </row>
    <row r="2" spans="2:22" ht="24.95" customHeight="1" x14ac:dyDescent="0.4">
      <c r="B2" s="118"/>
      <c r="C2" s="118"/>
      <c r="D2" s="78" t="s">
        <v>56</v>
      </c>
      <c r="E2" s="78" t="s">
        <v>57</v>
      </c>
      <c r="F2" s="78" t="s">
        <v>58</v>
      </c>
      <c r="G2" s="78" t="s">
        <v>44</v>
      </c>
      <c r="H2" s="78" t="s">
        <v>45</v>
      </c>
      <c r="I2" s="78" t="s">
        <v>60</v>
      </c>
      <c r="J2" s="111" t="s">
        <v>44</v>
      </c>
      <c r="K2" s="113"/>
      <c r="L2" s="111" t="s">
        <v>45</v>
      </c>
      <c r="M2" s="113"/>
      <c r="N2" s="111" t="s">
        <v>46</v>
      </c>
      <c r="O2" s="113"/>
      <c r="Q2" s="91" t="s">
        <v>44</v>
      </c>
      <c r="R2" s="76" t="s">
        <v>45</v>
      </c>
      <c r="S2" s="92" t="s">
        <v>60</v>
      </c>
      <c r="U2" s="124"/>
    </row>
    <row r="3" spans="2:22" ht="32.1" customHeight="1" x14ac:dyDescent="0.4">
      <c r="B3" s="55">
        <v>1</v>
      </c>
      <c r="C3" s="51" t="s">
        <v>12</v>
      </c>
      <c r="D3" s="53">
        <v>2117</v>
      </c>
      <c r="E3" s="53">
        <v>1771</v>
      </c>
      <c r="F3" s="53">
        <v>346</v>
      </c>
      <c r="G3" s="50">
        <v>600500</v>
      </c>
      <c r="H3" s="50">
        <v>356148</v>
      </c>
      <c r="I3" s="9">
        <v>0</v>
      </c>
      <c r="J3" s="63"/>
      <c r="K3" s="64"/>
      <c r="L3" s="63"/>
      <c r="M3" s="64"/>
      <c r="N3" s="63"/>
      <c r="O3" s="64"/>
      <c r="Q3" s="93">
        <f>ROUND($Q$20*D3/$D$20,0)</f>
        <v>580886</v>
      </c>
      <c r="R3" s="50">
        <f>ROUND($R$20*D3/$D$20,0)</f>
        <v>347382</v>
      </c>
      <c r="S3" s="98">
        <f>ROUND($S$20*D3/$D$20,0)</f>
        <v>674285</v>
      </c>
      <c r="U3" s="56">
        <f>(Q3+R3+S3)-(G3+H3+I3)</f>
        <v>645905</v>
      </c>
      <c r="V3" t="s">
        <v>72</v>
      </c>
    </row>
    <row r="4" spans="2:22" ht="32.1" customHeight="1" x14ac:dyDescent="0.4">
      <c r="B4" s="55">
        <v>2</v>
      </c>
      <c r="C4" s="51" t="s">
        <v>13</v>
      </c>
      <c r="D4" s="53">
        <v>2426</v>
      </c>
      <c r="E4" s="53">
        <v>2377</v>
      </c>
      <c r="F4" s="53">
        <v>49</v>
      </c>
      <c r="G4" s="50">
        <v>721145</v>
      </c>
      <c r="H4" s="50">
        <v>360082</v>
      </c>
      <c r="I4" s="9">
        <v>0</v>
      </c>
      <c r="J4" s="60"/>
      <c r="K4" s="59"/>
      <c r="L4" s="60"/>
      <c r="M4" s="59"/>
      <c r="N4" s="60"/>
      <c r="O4" s="80"/>
      <c r="Q4" s="93">
        <f t="shared" ref="Q4:Q18" si="0">ROUND($Q$20*D4/$D$20,0)</f>
        <v>665673</v>
      </c>
      <c r="R4" s="50">
        <f t="shared" ref="R4:R19" si="1">ROUND($R$20*D4/$D$20,0)</f>
        <v>398086</v>
      </c>
      <c r="S4" s="98">
        <f t="shared" ref="S4:S19" si="2">ROUND($S$20*D4/$D$20,0)</f>
        <v>772704</v>
      </c>
      <c r="U4" s="56">
        <f t="shared" ref="U4:U19" si="3">(Q4+R4+S4)-(G4+H4+I4)</f>
        <v>755236</v>
      </c>
      <c r="V4" t="s">
        <v>73</v>
      </c>
    </row>
    <row r="5" spans="2:22" ht="32.1" customHeight="1" x14ac:dyDescent="0.4">
      <c r="B5" s="55">
        <v>3</v>
      </c>
      <c r="C5" s="51" t="s">
        <v>16</v>
      </c>
      <c r="D5" s="53">
        <v>6019</v>
      </c>
      <c r="E5" s="53">
        <v>6011</v>
      </c>
      <c r="F5" s="53">
        <v>8</v>
      </c>
      <c r="G5" s="50">
        <v>1755325</v>
      </c>
      <c r="H5" s="50">
        <v>1053099</v>
      </c>
      <c r="I5" s="50">
        <v>1519919</v>
      </c>
      <c r="J5" s="48"/>
      <c r="K5" s="59"/>
      <c r="L5" s="48"/>
      <c r="M5" s="59"/>
      <c r="N5" s="48"/>
      <c r="O5" s="80"/>
      <c r="Q5" s="93">
        <f t="shared" si="0"/>
        <v>1651559</v>
      </c>
      <c r="R5" s="50">
        <f t="shared" si="1"/>
        <v>987666</v>
      </c>
      <c r="S5" s="94">
        <f t="shared" si="2"/>
        <v>1917109</v>
      </c>
      <c r="U5" s="56">
        <f t="shared" si="3"/>
        <v>227991</v>
      </c>
      <c r="V5" t="s">
        <v>74</v>
      </c>
    </row>
    <row r="6" spans="2:22" ht="32.1" customHeight="1" x14ac:dyDescent="0.4">
      <c r="B6" s="55">
        <v>4</v>
      </c>
      <c r="C6" s="51" t="s">
        <v>17</v>
      </c>
      <c r="D6" s="53">
        <v>6651</v>
      </c>
      <c r="E6" s="53">
        <v>6629</v>
      </c>
      <c r="F6" s="53">
        <v>22</v>
      </c>
      <c r="G6" s="50">
        <v>1936760</v>
      </c>
      <c r="H6" s="50">
        <v>962526</v>
      </c>
      <c r="I6" s="50">
        <v>0</v>
      </c>
      <c r="J6" s="48"/>
      <c r="K6" s="59"/>
      <c r="L6" s="48"/>
      <c r="M6" s="59"/>
      <c r="N6" s="48"/>
      <c r="O6" s="80"/>
      <c r="Q6" s="93">
        <f t="shared" si="0"/>
        <v>1824975</v>
      </c>
      <c r="R6" s="50">
        <f t="shared" si="1"/>
        <v>1091372</v>
      </c>
      <c r="S6" s="98">
        <f t="shared" si="2"/>
        <v>2118407</v>
      </c>
      <c r="U6" s="56">
        <f t="shared" si="3"/>
        <v>2135468</v>
      </c>
      <c r="V6" t="s">
        <v>75</v>
      </c>
    </row>
    <row r="7" spans="2:22" ht="32.1" customHeight="1" x14ac:dyDescent="0.4">
      <c r="B7" s="55">
        <v>5</v>
      </c>
      <c r="C7" s="51" t="s">
        <v>18</v>
      </c>
      <c r="D7" s="53">
        <v>1601</v>
      </c>
      <c r="E7" s="53">
        <v>1593</v>
      </c>
      <c r="F7" s="53">
        <v>8</v>
      </c>
      <c r="G7" s="50">
        <v>479500</v>
      </c>
      <c r="H7" s="50">
        <v>287604</v>
      </c>
      <c r="I7" s="50">
        <v>0</v>
      </c>
      <c r="J7" s="48"/>
      <c r="K7" s="59"/>
      <c r="L7" s="48"/>
      <c r="M7" s="59"/>
      <c r="N7" s="48"/>
      <c r="O7" s="80"/>
      <c r="Q7" s="93">
        <f t="shared" si="0"/>
        <v>439300</v>
      </c>
      <c r="R7" s="50">
        <f t="shared" si="1"/>
        <v>262710</v>
      </c>
      <c r="S7" s="98">
        <f t="shared" si="2"/>
        <v>509934</v>
      </c>
      <c r="U7" s="56">
        <f t="shared" si="3"/>
        <v>444840</v>
      </c>
      <c r="V7" t="s">
        <v>76</v>
      </c>
    </row>
    <row r="8" spans="2:22" ht="32.1" customHeight="1" x14ac:dyDescent="0.4">
      <c r="B8" s="55">
        <v>6</v>
      </c>
      <c r="C8" s="51" t="s">
        <v>19</v>
      </c>
      <c r="D8" s="53">
        <v>9400</v>
      </c>
      <c r="E8" s="53">
        <v>9400</v>
      </c>
      <c r="F8" s="53">
        <v>0</v>
      </c>
      <c r="G8" s="50">
        <v>2820000</v>
      </c>
      <c r="H8" s="50">
        <v>1410000</v>
      </c>
      <c r="I8" s="50">
        <v>0</v>
      </c>
      <c r="J8" s="48"/>
      <c r="K8" s="79"/>
      <c r="L8" s="48"/>
      <c r="M8" s="79"/>
      <c r="N8" s="48"/>
      <c r="O8" s="80"/>
      <c r="Q8" s="93">
        <f t="shared" si="0"/>
        <v>2579275</v>
      </c>
      <c r="R8" s="50">
        <f t="shared" si="1"/>
        <v>1542460</v>
      </c>
      <c r="S8" s="98">
        <f t="shared" si="2"/>
        <v>2993990</v>
      </c>
      <c r="U8" s="56">
        <f t="shared" si="3"/>
        <v>2885725</v>
      </c>
      <c r="V8" t="s">
        <v>77</v>
      </c>
    </row>
    <row r="9" spans="2:22" ht="32.1" customHeight="1" x14ac:dyDescent="0.4">
      <c r="B9" s="55">
        <v>7</v>
      </c>
      <c r="C9" s="51" t="s">
        <v>20</v>
      </c>
      <c r="D9" s="53">
        <v>6385</v>
      </c>
      <c r="E9" s="53">
        <v>6351</v>
      </c>
      <c r="F9" s="53">
        <v>34</v>
      </c>
      <c r="G9" s="50">
        <v>1912100</v>
      </c>
      <c r="H9" s="50">
        <v>955710</v>
      </c>
      <c r="I9" s="50">
        <v>0</v>
      </c>
      <c r="J9" s="48"/>
      <c r="K9" s="59"/>
      <c r="L9" s="48"/>
      <c r="M9" s="59"/>
      <c r="N9" s="48"/>
      <c r="O9" s="80"/>
      <c r="Q9" s="93">
        <f t="shared" si="0"/>
        <v>1751987</v>
      </c>
      <c r="R9" s="50">
        <f t="shared" si="1"/>
        <v>1047724</v>
      </c>
      <c r="S9" s="98">
        <f t="shared" si="2"/>
        <v>2033683</v>
      </c>
      <c r="U9" s="56">
        <f t="shared" si="3"/>
        <v>1965584</v>
      </c>
      <c r="V9" t="s">
        <v>78</v>
      </c>
    </row>
    <row r="10" spans="2:22" ht="32.1" customHeight="1" x14ac:dyDescent="0.4">
      <c r="B10" s="55">
        <v>8</v>
      </c>
      <c r="C10" s="51" t="s">
        <v>21</v>
      </c>
      <c r="D10" s="53">
        <v>2836</v>
      </c>
      <c r="E10" s="53">
        <v>2832</v>
      </c>
      <c r="F10" s="53">
        <v>4</v>
      </c>
      <c r="G10" s="50">
        <v>850400</v>
      </c>
      <c r="H10" s="50">
        <v>510192</v>
      </c>
      <c r="I10" s="50">
        <v>947578</v>
      </c>
      <c r="J10" s="48"/>
      <c r="K10" s="59"/>
      <c r="L10" s="48"/>
      <c r="M10" s="59"/>
      <c r="N10" s="48"/>
      <c r="O10" s="80"/>
      <c r="Q10" s="93">
        <f t="shared" si="0"/>
        <v>778173</v>
      </c>
      <c r="R10" s="50">
        <f t="shared" si="1"/>
        <v>465363</v>
      </c>
      <c r="S10" s="94">
        <f t="shared" si="2"/>
        <v>903293</v>
      </c>
      <c r="U10" s="68">
        <f>(Q10+R10+S10)-(G10+H10+I10)</f>
        <v>-161341</v>
      </c>
      <c r="V10" t="s">
        <v>79</v>
      </c>
    </row>
    <row r="11" spans="2:22" ht="32.1" customHeight="1" x14ac:dyDescent="0.4">
      <c r="B11" s="55">
        <v>9</v>
      </c>
      <c r="C11" s="51" t="s">
        <v>22</v>
      </c>
      <c r="D11" s="53">
        <v>11632</v>
      </c>
      <c r="E11" s="53">
        <v>11327</v>
      </c>
      <c r="F11" s="53">
        <v>305</v>
      </c>
      <c r="G11" s="50">
        <v>3459100</v>
      </c>
      <c r="H11" s="50">
        <v>0</v>
      </c>
      <c r="I11" s="50">
        <v>0</v>
      </c>
      <c r="J11" s="125">
        <v>25059400</v>
      </c>
      <c r="K11" s="126"/>
      <c r="L11" s="125">
        <v>14985108</v>
      </c>
      <c r="M11" s="126"/>
      <c r="N11" s="129">
        <v>36360760</v>
      </c>
      <c r="O11" s="130"/>
      <c r="Q11" s="93">
        <f t="shared" si="0"/>
        <v>3191716</v>
      </c>
      <c r="R11" s="90">
        <f t="shared" si="1"/>
        <v>1908712</v>
      </c>
      <c r="S11" s="98">
        <f>ROUND($S$20*D11/$D$20,0)-2</f>
        <v>3704901</v>
      </c>
      <c r="U11" s="56">
        <f t="shared" si="3"/>
        <v>5346229</v>
      </c>
      <c r="V11" t="s">
        <v>80</v>
      </c>
    </row>
    <row r="12" spans="2:22" ht="32.1" customHeight="1" x14ac:dyDescent="0.4">
      <c r="B12" s="55">
        <v>10</v>
      </c>
      <c r="C12" s="51" t="s">
        <v>23</v>
      </c>
      <c r="D12" s="53">
        <v>6258</v>
      </c>
      <c r="E12" s="53">
        <v>6211</v>
      </c>
      <c r="F12" s="53">
        <v>47</v>
      </c>
      <c r="G12" s="50">
        <v>1851565</v>
      </c>
      <c r="H12" s="50">
        <v>1110375</v>
      </c>
      <c r="I12" s="50">
        <v>1519919</v>
      </c>
      <c r="J12" s="66" t="s">
        <v>57</v>
      </c>
      <c r="K12" s="84">
        <v>24217200</v>
      </c>
      <c r="L12" s="66" t="s">
        <v>57</v>
      </c>
      <c r="M12" s="85">
        <v>14530320</v>
      </c>
      <c r="N12" s="66" t="s">
        <v>57</v>
      </c>
      <c r="O12" s="85">
        <v>35518560</v>
      </c>
      <c r="Q12" s="93">
        <f t="shared" si="0"/>
        <v>1717139</v>
      </c>
      <c r="R12" s="50">
        <f t="shared" si="1"/>
        <v>1026884</v>
      </c>
      <c r="S12" s="94">
        <f t="shared" si="2"/>
        <v>1993233</v>
      </c>
      <c r="U12" s="56">
        <f t="shared" si="3"/>
        <v>255397</v>
      </c>
      <c r="V12" t="s">
        <v>81</v>
      </c>
    </row>
    <row r="13" spans="2:22" ht="32.1" customHeight="1" x14ac:dyDescent="0.4">
      <c r="B13" s="55">
        <v>11</v>
      </c>
      <c r="C13" s="51" t="s">
        <v>31</v>
      </c>
      <c r="D13" s="53">
        <v>4242</v>
      </c>
      <c r="E13" s="53">
        <v>4164</v>
      </c>
      <c r="F13" s="53">
        <v>78</v>
      </c>
      <c r="G13" s="50">
        <v>1242204</v>
      </c>
      <c r="H13" s="50">
        <v>620322</v>
      </c>
      <c r="I13" s="9">
        <v>0</v>
      </c>
      <c r="J13" s="67" t="s">
        <v>58</v>
      </c>
      <c r="K13" s="84">
        <v>842200</v>
      </c>
      <c r="L13" s="67" t="s">
        <v>58</v>
      </c>
      <c r="M13" s="85">
        <v>454788</v>
      </c>
      <c r="N13" s="67" t="s">
        <v>58</v>
      </c>
      <c r="O13" s="85">
        <v>842200</v>
      </c>
      <c r="Q13" s="93">
        <f t="shared" si="0"/>
        <v>1163967</v>
      </c>
      <c r="R13" s="50">
        <f t="shared" si="1"/>
        <v>696076</v>
      </c>
      <c r="S13" s="98">
        <f t="shared" si="2"/>
        <v>1351117</v>
      </c>
      <c r="U13" s="56">
        <f t="shared" si="3"/>
        <v>1348634</v>
      </c>
      <c r="V13" t="s">
        <v>82</v>
      </c>
    </row>
    <row r="14" spans="2:22" ht="32.1" customHeight="1" x14ac:dyDescent="0.4">
      <c r="B14" s="55">
        <v>12</v>
      </c>
      <c r="C14" s="51" t="s">
        <v>32</v>
      </c>
      <c r="D14" s="53">
        <v>6895</v>
      </c>
      <c r="E14" s="53">
        <v>6345</v>
      </c>
      <c r="F14" s="53">
        <v>550</v>
      </c>
      <c r="G14" s="50">
        <v>1956356</v>
      </c>
      <c r="H14" s="50">
        <v>1167561</v>
      </c>
      <c r="I14" s="50">
        <v>1519919</v>
      </c>
      <c r="J14" s="48"/>
      <c r="K14" s="59"/>
      <c r="L14" s="48"/>
      <c r="M14" s="59"/>
      <c r="N14" s="48"/>
      <c r="O14" s="80"/>
      <c r="Q14" s="93">
        <f t="shared" si="0"/>
        <v>1891926</v>
      </c>
      <c r="R14" s="50">
        <f t="shared" si="1"/>
        <v>1131411</v>
      </c>
      <c r="S14" s="94">
        <f t="shared" si="2"/>
        <v>2196123</v>
      </c>
      <c r="U14" s="56">
        <f t="shared" si="3"/>
        <v>575624</v>
      </c>
      <c r="V14" t="s">
        <v>83</v>
      </c>
    </row>
    <row r="15" spans="2:22" ht="32.1" customHeight="1" x14ac:dyDescent="0.4">
      <c r="B15" s="55">
        <v>13</v>
      </c>
      <c r="C15" s="51" t="s">
        <v>35</v>
      </c>
      <c r="D15" s="53">
        <v>6978</v>
      </c>
      <c r="E15" s="53">
        <v>4341</v>
      </c>
      <c r="F15" s="53">
        <v>2637</v>
      </c>
      <c r="G15" s="50">
        <v>1822848</v>
      </c>
      <c r="H15" s="50">
        <v>1062476</v>
      </c>
      <c r="I15" s="50">
        <v>1519919</v>
      </c>
      <c r="J15" s="48"/>
      <c r="K15" s="59"/>
      <c r="L15" s="48"/>
      <c r="M15" s="59"/>
      <c r="N15" s="48"/>
      <c r="O15" s="80"/>
      <c r="Q15" s="93">
        <f>ROUND($Q$20*D15/$D$20,0)</f>
        <v>1914700</v>
      </c>
      <c r="R15" s="50">
        <f t="shared" si="1"/>
        <v>1145030</v>
      </c>
      <c r="S15" s="94">
        <f t="shared" si="2"/>
        <v>2222560</v>
      </c>
      <c r="U15" s="56">
        <f t="shared" si="3"/>
        <v>877047</v>
      </c>
      <c r="V15" t="s">
        <v>84</v>
      </c>
    </row>
    <row r="16" spans="2:22" ht="32.1" customHeight="1" x14ac:dyDescent="0.4">
      <c r="B16" s="55">
        <v>14</v>
      </c>
      <c r="C16" s="51" t="s">
        <v>36</v>
      </c>
      <c r="D16" s="53">
        <v>3093</v>
      </c>
      <c r="E16" s="53">
        <v>3092</v>
      </c>
      <c r="F16" s="53">
        <v>1</v>
      </c>
      <c r="G16" s="50">
        <v>927800</v>
      </c>
      <c r="H16" s="50">
        <v>649446</v>
      </c>
      <c r="I16" s="50">
        <v>1034061</v>
      </c>
      <c r="J16" s="48"/>
      <c r="K16" s="59"/>
      <c r="L16" s="48"/>
      <c r="M16" s="59"/>
      <c r="N16" s="48"/>
      <c r="O16" s="80"/>
      <c r="Q16" s="93">
        <f t="shared" si="0"/>
        <v>848691</v>
      </c>
      <c r="R16" s="50">
        <f t="shared" si="1"/>
        <v>507535</v>
      </c>
      <c r="S16" s="94">
        <f>ROUND($S$20*D16/$D$20,0)</f>
        <v>985150</v>
      </c>
      <c r="U16" s="68">
        <f t="shared" si="3"/>
        <v>-269931</v>
      </c>
      <c r="V16" t="s">
        <v>85</v>
      </c>
    </row>
    <row r="17" spans="1:22" ht="32.1" customHeight="1" x14ac:dyDescent="0.4">
      <c r="B17" s="55">
        <v>15</v>
      </c>
      <c r="C17" s="51" t="s">
        <v>41</v>
      </c>
      <c r="D17" s="53">
        <v>3293</v>
      </c>
      <c r="E17" s="53">
        <v>3190</v>
      </c>
      <c r="F17" s="53">
        <v>103</v>
      </c>
      <c r="G17" s="50">
        <v>977600</v>
      </c>
      <c r="H17" s="50">
        <v>585324</v>
      </c>
      <c r="I17" s="50">
        <v>1082334</v>
      </c>
      <c r="J17" s="48"/>
      <c r="K17" s="59"/>
      <c r="L17" s="48"/>
      <c r="M17" s="59"/>
      <c r="N17" s="48"/>
      <c r="O17" s="80"/>
      <c r="Q17" s="93">
        <f t="shared" si="0"/>
        <v>903570</v>
      </c>
      <c r="R17" s="50">
        <f t="shared" si="1"/>
        <v>540353</v>
      </c>
      <c r="S17" s="94">
        <f t="shared" si="2"/>
        <v>1048852</v>
      </c>
      <c r="U17" s="68">
        <f>(Q17+R17+S17)-(G17+H17+I17)</f>
        <v>-152483</v>
      </c>
      <c r="V17" t="s">
        <v>86</v>
      </c>
    </row>
    <row r="18" spans="1:22" ht="32.1" customHeight="1" x14ac:dyDescent="0.4">
      <c r="B18" s="55">
        <v>16</v>
      </c>
      <c r="C18" s="51" t="s">
        <v>42</v>
      </c>
      <c r="D18" s="53">
        <v>3668</v>
      </c>
      <c r="E18" s="53">
        <v>3649</v>
      </c>
      <c r="F18" s="53">
        <v>19</v>
      </c>
      <c r="G18" s="50">
        <v>1098500</v>
      </c>
      <c r="H18" s="50">
        <v>0</v>
      </c>
      <c r="I18" s="50">
        <v>1223048</v>
      </c>
      <c r="J18" s="48"/>
      <c r="K18" s="59"/>
      <c r="L18" s="48"/>
      <c r="M18" s="59"/>
      <c r="N18" s="48"/>
      <c r="O18" s="80"/>
      <c r="Q18" s="93">
        <f t="shared" si="0"/>
        <v>1006466</v>
      </c>
      <c r="R18" s="90">
        <f t="shared" si="1"/>
        <v>601887</v>
      </c>
      <c r="S18" s="94">
        <f t="shared" si="2"/>
        <v>1168293</v>
      </c>
      <c r="U18" s="56">
        <f t="shared" si="3"/>
        <v>455098</v>
      </c>
      <c r="V18" t="s">
        <v>87</v>
      </c>
    </row>
    <row r="19" spans="1:22" ht="32.1" customHeight="1" x14ac:dyDescent="0.4">
      <c r="B19" s="55">
        <v>17</v>
      </c>
      <c r="C19" s="51" t="s">
        <v>43</v>
      </c>
      <c r="D19" s="53">
        <v>1441</v>
      </c>
      <c r="E19" s="53">
        <v>1441</v>
      </c>
      <c r="F19" s="53">
        <v>0</v>
      </c>
      <c r="G19" s="50">
        <v>432300</v>
      </c>
      <c r="H19" s="50">
        <v>345840</v>
      </c>
      <c r="I19" s="50">
        <v>0</v>
      </c>
      <c r="J19" s="62"/>
      <c r="K19" s="61"/>
      <c r="L19" s="62"/>
      <c r="M19" s="61"/>
      <c r="N19" s="62"/>
      <c r="O19" s="65"/>
      <c r="Q19" s="93">
        <f>ROUND($Q$20*D19/$D$20,0)</f>
        <v>395397</v>
      </c>
      <c r="R19" s="50">
        <f t="shared" si="1"/>
        <v>236456</v>
      </c>
      <c r="S19" s="98">
        <f t="shared" si="2"/>
        <v>458972</v>
      </c>
      <c r="U19" s="56">
        <f t="shared" si="3"/>
        <v>312685</v>
      </c>
      <c r="V19" t="s">
        <v>88</v>
      </c>
    </row>
    <row r="20" spans="1:22" ht="32.1" customHeight="1" thickBot="1" x14ac:dyDescent="0.45">
      <c r="B20" s="111" t="s">
        <v>56</v>
      </c>
      <c r="C20" s="113"/>
      <c r="D20" s="54">
        <f t="shared" ref="D20:I20" si="4">SUM(D3:D19)</f>
        <v>84935</v>
      </c>
      <c r="E20" s="54">
        <f t="shared" si="4"/>
        <v>80724</v>
      </c>
      <c r="F20" s="54">
        <f t="shared" si="4"/>
        <v>4211</v>
      </c>
      <c r="G20" s="56">
        <f t="shared" si="4"/>
        <v>24844003</v>
      </c>
      <c r="H20" s="56">
        <f t="shared" si="4"/>
        <v>11436705</v>
      </c>
      <c r="I20" s="56">
        <f t="shared" si="4"/>
        <v>10366697</v>
      </c>
      <c r="J20" s="127">
        <v>25059400</v>
      </c>
      <c r="K20" s="128"/>
      <c r="L20" s="127">
        <v>14985108</v>
      </c>
      <c r="M20" s="128"/>
      <c r="N20" s="127">
        <f>N11*0.8</f>
        <v>29088608</v>
      </c>
      <c r="O20" s="128"/>
      <c r="Q20" s="95">
        <f>J24</f>
        <v>23305400</v>
      </c>
      <c r="R20" s="96">
        <f>L24</f>
        <v>13937108</v>
      </c>
      <c r="S20" s="97">
        <f>N24</f>
        <v>27052608</v>
      </c>
      <c r="U20" s="56">
        <f>(Q20+R20+S20)-(G20+H20+I20)</f>
        <v>17647711</v>
      </c>
    </row>
    <row r="21" spans="1:22" s="73" customFormat="1" ht="37.5" customHeight="1" thickTop="1" x14ac:dyDescent="0.4">
      <c r="A21" s="69"/>
      <c r="B21" s="70"/>
      <c r="C21" s="70"/>
      <c r="D21" s="71"/>
      <c r="E21" s="71"/>
      <c r="F21" s="71"/>
      <c r="G21" s="72"/>
      <c r="H21" s="72"/>
      <c r="I21" s="72"/>
      <c r="J21" s="74"/>
      <c r="K21" s="74"/>
      <c r="L21" s="74"/>
      <c r="M21" s="74"/>
      <c r="N21" s="74"/>
      <c r="O21" s="74"/>
      <c r="Q21" s="72"/>
      <c r="R21" s="72"/>
      <c r="S21" s="133" t="s">
        <v>68</v>
      </c>
      <c r="T21" s="134"/>
      <c r="U21" s="72"/>
    </row>
    <row r="22" spans="1:22" s="73" customFormat="1" ht="21" customHeight="1" x14ac:dyDescent="0.4">
      <c r="A22" s="69"/>
      <c r="B22" s="70"/>
      <c r="C22" s="70"/>
      <c r="D22" s="71"/>
      <c r="E22" s="71"/>
      <c r="F22" s="71"/>
      <c r="G22" s="72"/>
      <c r="H22" s="72"/>
      <c r="I22" s="75"/>
      <c r="J22" s="152" t="s">
        <v>67</v>
      </c>
      <c r="K22" s="152"/>
      <c r="L22" s="152" t="s">
        <v>45</v>
      </c>
      <c r="M22" s="152"/>
      <c r="N22" s="152" t="s">
        <v>60</v>
      </c>
      <c r="O22" s="152"/>
      <c r="Q22" s="83" t="s">
        <v>70</v>
      </c>
      <c r="R22" s="72"/>
      <c r="S22" s="72"/>
      <c r="U22" s="72"/>
    </row>
    <row r="23" spans="1:22" ht="30" customHeight="1" x14ac:dyDescent="0.4">
      <c r="I23" s="77" t="s">
        <v>69</v>
      </c>
      <c r="J23" s="150">
        <f>ROUNDDOWN(J20*0.07,-3)</f>
        <v>1754000</v>
      </c>
      <c r="K23" s="150"/>
      <c r="L23" s="150">
        <f>ROUNDDOWN(L20*0.07,-3)</f>
        <v>1048000</v>
      </c>
      <c r="M23" s="150"/>
      <c r="N23" s="150">
        <f>ROUNDDOWN(N20*0.07,-3)</f>
        <v>2036000</v>
      </c>
      <c r="O23" s="150"/>
      <c r="Q23" s="82">
        <f>J23+L23+N23</f>
        <v>4838000</v>
      </c>
    </row>
    <row r="24" spans="1:22" ht="30" customHeight="1" x14ac:dyDescent="0.4">
      <c r="I24" s="81" t="s">
        <v>65</v>
      </c>
      <c r="J24" s="151">
        <f>J20-J23</f>
        <v>23305400</v>
      </c>
      <c r="K24" s="144"/>
      <c r="L24" s="151">
        <f t="shared" ref="L24" si="5">L20-L23</f>
        <v>13937108</v>
      </c>
      <c r="M24" s="144"/>
      <c r="N24" s="151">
        <f t="shared" ref="N24" si="6">N20-N23</f>
        <v>27052608</v>
      </c>
      <c r="O24" s="144"/>
    </row>
    <row r="25" spans="1:22" x14ac:dyDescent="0.4">
      <c r="J25" s="148" t="s">
        <v>71</v>
      </c>
      <c r="K25" s="149"/>
      <c r="L25" s="149"/>
      <c r="M25" s="149"/>
      <c r="N25" s="149"/>
      <c r="O25" s="149"/>
    </row>
  </sheetData>
  <mergeCells count="28">
    <mergeCell ref="B1:B2"/>
    <mergeCell ref="C1:C2"/>
    <mergeCell ref="D1:F1"/>
    <mergeCell ref="G1:I1"/>
    <mergeCell ref="J1:O1"/>
    <mergeCell ref="J22:K22"/>
    <mergeCell ref="L22:M22"/>
    <mergeCell ref="N22:O22"/>
    <mergeCell ref="U1:U2"/>
    <mergeCell ref="J2:K2"/>
    <mergeCell ref="L2:M2"/>
    <mergeCell ref="N2:O2"/>
    <mergeCell ref="J11:K11"/>
    <mergeCell ref="L11:M11"/>
    <mergeCell ref="N11:O11"/>
    <mergeCell ref="Q1:S1"/>
    <mergeCell ref="B20:C20"/>
    <mergeCell ref="J20:K20"/>
    <mergeCell ref="L20:M20"/>
    <mergeCell ref="N20:O20"/>
    <mergeCell ref="S21:T21"/>
    <mergeCell ref="J25:O25"/>
    <mergeCell ref="J23:K23"/>
    <mergeCell ref="L23:M23"/>
    <mergeCell ref="N23:O23"/>
    <mergeCell ref="J24:K24"/>
    <mergeCell ref="L24:M24"/>
    <mergeCell ref="N24:O24"/>
  </mergeCells>
  <phoneticPr fontId="2"/>
  <pageMargins left="0.70866141732283472" right="0.31496062992125984"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Sheet1</vt:lpstr>
      <vt:lpstr>Sheet1 (3)</vt:lpstr>
      <vt:lpstr>維持・共同９％　長寿命化８％</vt:lpstr>
      <vt:lpstr>維持・共同１０％　長寿命化１０％ </vt:lpstr>
      <vt:lpstr>維持・共同７％　長寿命化７％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裕作</dc:creator>
  <cp:lastModifiedBy>篠原　裕作</cp:lastModifiedBy>
  <cp:lastPrinted>2025-02-27T23:34:39Z</cp:lastPrinted>
  <dcterms:created xsi:type="dcterms:W3CDTF">2024-07-24T06:48:25Z</dcterms:created>
  <dcterms:modified xsi:type="dcterms:W3CDTF">2025-02-28T02:48:14Z</dcterms:modified>
</cp:coreProperties>
</file>